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fy-my.sharepoint.com/personal/rahul_nair_sifycorp_com/Documents/Work/Products/Managed Wi-Fi/Cisco Meraki/_Documents/"/>
    </mc:Choice>
  </mc:AlternateContent>
  <xr:revisionPtr revIDLastSave="694" documentId="11_9002EC42F0EF5D3364320C428C0FB7ADB04CC92E" xr6:coauthVersionLast="47" xr6:coauthVersionMax="47" xr10:uidLastSave="{CF383454-581C-4E1D-8F68-9EC6F9D1D172}"/>
  <bookViews>
    <workbookView xWindow="-120" yWindow="-120" windowWidth="20730" windowHeight="11040" xr2:uid="{00000000-000D-0000-FFFF-FFFF00000000}"/>
  </bookViews>
  <sheets>
    <sheet name="Working" sheetId="1" r:id="rId1"/>
    <sheet name="Shared" sheetId="2" r:id="rId2"/>
  </sheets>
  <definedNames>
    <definedName name="_xlnm._FilterDatabase" localSheetId="0" hidden="1">Working!$B$3:$P$337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4" i="1"/>
  <c r="K52" i="1"/>
  <c r="K55" i="1"/>
  <c r="K58" i="1"/>
  <c r="K61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76" i="1"/>
  <c r="K177" i="1"/>
  <c r="K178" i="1"/>
  <c r="N178" i="1" s="1"/>
  <c r="E176" i="2" s="1"/>
  <c r="K179" i="1"/>
  <c r="K180" i="1"/>
  <c r="K181" i="1"/>
  <c r="K182" i="1"/>
  <c r="K183" i="1"/>
  <c r="K184" i="1"/>
  <c r="K185" i="1"/>
  <c r="N185" i="1" s="1"/>
  <c r="E183" i="2" s="1"/>
  <c r="K186" i="1"/>
  <c r="K187" i="1"/>
  <c r="K188" i="1"/>
  <c r="K189" i="1"/>
  <c r="K190" i="1"/>
  <c r="K191" i="1"/>
  <c r="K192" i="1"/>
  <c r="K193" i="1"/>
  <c r="K194" i="1"/>
  <c r="K230" i="1"/>
  <c r="K231" i="1"/>
  <c r="K232" i="1"/>
  <c r="K233" i="1"/>
  <c r="K234" i="1"/>
  <c r="K235" i="1"/>
  <c r="N235" i="1" s="1"/>
  <c r="E233" i="2" s="1"/>
  <c r="K236" i="1"/>
  <c r="K237" i="1"/>
  <c r="K238" i="1"/>
  <c r="K239" i="1"/>
  <c r="K240" i="1"/>
  <c r="K241" i="1"/>
  <c r="K242" i="1"/>
  <c r="K243" i="1"/>
  <c r="N243" i="1" s="1"/>
  <c r="E241" i="2" s="1"/>
  <c r="K244" i="1"/>
  <c r="K245" i="1"/>
  <c r="K246" i="1"/>
  <c r="K247" i="1"/>
  <c r="K248" i="1"/>
  <c r="K249" i="1"/>
  <c r="K250" i="1"/>
  <c r="K251" i="1"/>
  <c r="N251" i="1" s="1"/>
  <c r="E249" i="2" s="1"/>
  <c r="K252" i="1"/>
  <c r="K253" i="1"/>
  <c r="K254" i="1"/>
  <c r="K255" i="1"/>
  <c r="K256" i="1"/>
  <c r="K257" i="1"/>
  <c r="K258" i="1"/>
  <c r="K259" i="1"/>
  <c r="N259" i="1" s="1"/>
  <c r="E257" i="2" s="1"/>
  <c r="K260" i="1"/>
  <c r="K261" i="1"/>
  <c r="K262" i="1"/>
  <c r="K263" i="1"/>
  <c r="K264" i="1"/>
  <c r="K265" i="1"/>
  <c r="N238" i="1"/>
  <c r="E236" i="2" s="1"/>
  <c r="N246" i="1"/>
  <c r="E244" i="2" s="1"/>
  <c r="N249" i="1"/>
  <c r="E247" i="2" s="1"/>
  <c r="N254" i="1"/>
  <c r="E252" i="2" s="1"/>
  <c r="N257" i="1"/>
  <c r="E255" i="2" s="1"/>
  <c r="N262" i="1"/>
  <c r="E260" i="2" s="1"/>
  <c r="N265" i="1"/>
  <c r="E263" i="2" s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N190" i="1"/>
  <c r="E188" i="2" s="1"/>
  <c r="N233" i="1"/>
  <c r="E231" i="2" s="1"/>
  <c r="N123" i="1"/>
  <c r="E121" i="2" s="1"/>
  <c r="N131" i="1"/>
  <c r="E129" i="2" s="1"/>
  <c r="N139" i="1"/>
  <c r="E137" i="2" s="1"/>
  <c r="K4" i="1"/>
  <c r="B228" i="2"/>
  <c r="C228" i="2"/>
  <c r="D228" i="2"/>
  <c r="F228" i="2"/>
  <c r="G228" i="2"/>
  <c r="H228" i="2"/>
  <c r="I228" i="2"/>
  <c r="J228" i="2"/>
  <c r="B229" i="2"/>
  <c r="C229" i="2"/>
  <c r="D229" i="2"/>
  <c r="F229" i="2"/>
  <c r="G229" i="2"/>
  <c r="H229" i="2"/>
  <c r="I229" i="2"/>
  <c r="J229" i="2"/>
  <c r="B230" i="2"/>
  <c r="C230" i="2"/>
  <c r="D230" i="2"/>
  <c r="F230" i="2"/>
  <c r="G230" i="2"/>
  <c r="H230" i="2"/>
  <c r="I230" i="2"/>
  <c r="J230" i="2"/>
  <c r="B231" i="2"/>
  <c r="C231" i="2"/>
  <c r="D231" i="2"/>
  <c r="F231" i="2"/>
  <c r="G231" i="2"/>
  <c r="H231" i="2"/>
  <c r="I231" i="2"/>
  <c r="J231" i="2"/>
  <c r="B232" i="2"/>
  <c r="C232" i="2"/>
  <c r="D232" i="2"/>
  <c r="F232" i="2"/>
  <c r="G232" i="2"/>
  <c r="H232" i="2"/>
  <c r="I232" i="2"/>
  <c r="J232" i="2"/>
  <c r="B233" i="2"/>
  <c r="C233" i="2"/>
  <c r="D233" i="2"/>
  <c r="F233" i="2"/>
  <c r="G233" i="2"/>
  <c r="H233" i="2"/>
  <c r="I233" i="2"/>
  <c r="J233" i="2"/>
  <c r="B234" i="2"/>
  <c r="C234" i="2"/>
  <c r="D234" i="2"/>
  <c r="F234" i="2"/>
  <c r="G234" i="2"/>
  <c r="H234" i="2"/>
  <c r="I234" i="2"/>
  <c r="J234" i="2"/>
  <c r="B235" i="2"/>
  <c r="C235" i="2"/>
  <c r="D235" i="2"/>
  <c r="F235" i="2"/>
  <c r="G235" i="2"/>
  <c r="H235" i="2"/>
  <c r="I235" i="2"/>
  <c r="J235" i="2"/>
  <c r="B236" i="2"/>
  <c r="C236" i="2"/>
  <c r="D236" i="2"/>
  <c r="F236" i="2"/>
  <c r="G236" i="2"/>
  <c r="H236" i="2"/>
  <c r="I236" i="2"/>
  <c r="J236" i="2"/>
  <c r="B237" i="2"/>
  <c r="C237" i="2"/>
  <c r="D237" i="2"/>
  <c r="F237" i="2"/>
  <c r="G237" i="2"/>
  <c r="H237" i="2"/>
  <c r="I237" i="2"/>
  <c r="J237" i="2"/>
  <c r="B238" i="2"/>
  <c r="C238" i="2"/>
  <c r="D238" i="2"/>
  <c r="F238" i="2"/>
  <c r="G238" i="2"/>
  <c r="H238" i="2"/>
  <c r="I238" i="2"/>
  <c r="J238" i="2"/>
  <c r="B239" i="2"/>
  <c r="C239" i="2"/>
  <c r="D239" i="2"/>
  <c r="F239" i="2"/>
  <c r="G239" i="2"/>
  <c r="H239" i="2"/>
  <c r="I239" i="2"/>
  <c r="J239" i="2"/>
  <c r="B240" i="2"/>
  <c r="C240" i="2"/>
  <c r="D240" i="2"/>
  <c r="F240" i="2"/>
  <c r="G240" i="2"/>
  <c r="H240" i="2"/>
  <c r="I240" i="2"/>
  <c r="J240" i="2"/>
  <c r="B241" i="2"/>
  <c r="C241" i="2"/>
  <c r="D241" i="2"/>
  <c r="F241" i="2"/>
  <c r="G241" i="2"/>
  <c r="H241" i="2"/>
  <c r="I241" i="2"/>
  <c r="J241" i="2"/>
  <c r="B242" i="2"/>
  <c r="C242" i="2"/>
  <c r="D242" i="2"/>
  <c r="F242" i="2"/>
  <c r="G242" i="2"/>
  <c r="H242" i="2"/>
  <c r="I242" i="2"/>
  <c r="J242" i="2"/>
  <c r="B243" i="2"/>
  <c r="C243" i="2"/>
  <c r="D243" i="2"/>
  <c r="F243" i="2"/>
  <c r="G243" i="2"/>
  <c r="H243" i="2"/>
  <c r="I243" i="2"/>
  <c r="J243" i="2"/>
  <c r="B244" i="2"/>
  <c r="C244" i="2"/>
  <c r="D244" i="2"/>
  <c r="F244" i="2"/>
  <c r="G244" i="2"/>
  <c r="H244" i="2"/>
  <c r="I244" i="2"/>
  <c r="J244" i="2"/>
  <c r="B245" i="2"/>
  <c r="C245" i="2"/>
  <c r="D245" i="2"/>
  <c r="F245" i="2"/>
  <c r="G245" i="2"/>
  <c r="H245" i="2"/>
  <c r="I245" i="2"/>
  <c r="J245" i="2"/>
  <c r="B246" i="2"/>
  <c r="C246" i="2"/>
  <c r="D246" i="2"/>
  <c r="F246" i="2"/>
  <c r="G246" i="2"/>
  <c r="H246" i="2"/>
  <c r="I246" i="2"/>
  <c r="J246" i="2"/>
  <c r="B247" i="2"/>
  <c r="C247" i="2"/>
  <c r="D247" i="2"/>
  <c r="F247" i="2"/>
  <c r="G247" i="2"/>
  <c r="H247" i="2"/>
  <c r="I247" i="2"/>
  <c r="J247" i="2"/>
  <c r="B248" i="2"/>
  <c r="C248" i="2"/>
  <c r="D248" i="2"/>
  <c r="F248" i="2"/>
  <c r="G248" i="2"/>
  <c r="H248" i="2"/>
  <c r="I248" i="2"/>
  <c r="J248" i="2"/>
  <c r="B249" i="2"/>
  <c r="C249" i="2"/>
  <c r="D249" i="2"/>
  <c r="F249" i="2"/>
  <c r="G249" i="2"/>
  <c r="H249" i="2"/>
  <c r="I249" i="2"/>
  <c r="J249" i="2"/>
  <c r="B250" i="2"/>
  <c r="C250" i="2"/>
  <c r="D250" i="2"/>
  <c r="F250" i="2"/>
  <c r="G250" i="2"/>
  <c r="H250" i="2"/>
  <c r="I250" i="2"/>
  <c r="J250" i="2"/>
  <c r="B251" i="2"/>
  <c r="C251" i="2"/>
  <c r="D251" i="2"/>
  <c r="F251" i="2"/>
  <c r="G251" i="2"/>
  <c r="H251" i="2"/>
  <c r="I251" i="2"/>
  <c r="J251" i="2"/>
  <c r="B252" i="2"/>
  <c r="C252" i="2"/>
  <c r="D252" i="2"/>
  <c r="F252" i="2"/>
  <c r="G252" i="2"/>
  <c r="H252" i="2"/>
  <c r="I252" i="2"/>
  <c r="J252" i="2"/>
  <c r="B253" i="2"/>
  <c r="C253" i="2"/>
  <c r="D253" i="2"/>
  <c r="F253" i="2"/>
  <c r="G253" i="2"/>
  <c r="H253" i="2"/>
  <c r="I253" i="2"/>
  <c r="J253" i="2"/>
  <c r="B254" i="2"/>
  <c r="C254" i="2"/>
  <c r="D254" i="2"/>
  <c r="F254" i="2"/>
  <c r="G254" i="2"/>
  <c r="H254" i="2"/>
  <c r="I254" i="2"/>
  <c r="J254" i="2"/>
  <c r="B255" i="2"/>
  <c r="C255" i="2"/>
  <c r="D255" i="2"/>
  <c r="F255" i="2"/>
  <c r="G255" i="2"/>
  <c r="H255" i="2"/>
  <c r="I255" i="2"/>
  <c r="J255" i="2"/>
  <c r="B256" i="2"/>
  <c r="C256" i="2"/>
  <c r="D256" i="2"/>
  <c r="F256" i="2"/>
  <c r="G256" i="2"/>
  <c r="H256" i="2"/>
  <c r="I256" i="2"/>
  <c r="J256" i="2"/>
  <c r="B257" i="2"/>
  <c r="C257" i="2"/>
  <c r="D257" i="2"/>
  <c r="F257" i="2"/>
  <c r="G257" i="2"/>
  <c r="H257" i="2"/>
  <c r="I257" i="2"/>
  <c r="J257" i="2"/>
  <c r="B258" i="2"/>
  <c r="C258" i="2"/>
  <c r="D258" i="2"/>
  <c r="F258" i="2"/>
  <c r="G258" i="2"/>
  <c r="H258" i="2"/>
  <c r="I258" i="2"/>
  <c r="J258" i="2"/>
  <c r="B259" i="2"/>
  <c r="C259" i="2"/>
  <c r="D259" i="2"/>
  <c r="F259" i="2"/>
  <c r="G259" i="2"/>
  <c r="H259" i="2"/>
  <c r="I259" i="2"/>
  <c r="J259" i="2"/>
  <c r="B260" i="2"/>
  <c r="C260" i="2"/>
  <c r="D260" i="2"/>
  <c r="F260" i="2"/>
  <c r="G260" i="2"/>
  <c r="H260" i="2"/>
  <c r="I260" i="2"/>
  <c r="J260" i="2"/>
  <c r="B261" i="2"/>
  <c r="C261" i="2"/>
  <c r="D261" i="2"/>
  <c r="F261" i="2"/>
  <c r="G261" i="2"/>
  <c r="H261" i="2"/>
  <c r="I261" i="2"/>
  <c r="J261" i="2"/>
  <c r="B262" i="2"/>
  <c r="C262" i="2"/>
  <c r="D262" i="2"/>
  <c r="F262" i="2"/>
  <c r="G262" i="2"/>
  <c r="H262" i="2"/>
  <c r="I262" i="2"/>
  <c r="J262" i="2"/>
  <c r="B263" i="2"/>
  <c r="C263" i="2"/>
  <c r="D263" i="2"/>
  <c r="F263" i="2"/>
  <c r="G263" i="2"/>
  <c r="H263" i="2"/>
  <c r="I263" i="2"/>
  <c r="J263" i="2"/>
  <c r="B264" i="2"/>
  <c r="C264" i="2"/>
  <c r="D264" i="2"/>
  <c r="E264" i="2"/>
  <c r="F264" i="2"/>
  <c r="I264" i="2"/>
  <c r="J264" i="2"/>
  <c r="B265" i="2"/>
  <c r="C265" i="2"/>
  <c r="D265" i="2"/>
  <c r="E265" i="2"/>
  <c r="F265" i="2"/>
  <c r="I265" i="2"/>
  <c r="J265" i="2"/>
  <c r="B266" i="2"/>
  <c r="C266" i="2"/>
  <c r="D266" i="2"/>
  <c r="E266" i="2"/>
  <c r="F266" i="2"/>
  <c r="I266" i="2"/>
  <c r="J266" i="2"/>
  <c r="B267" i="2"/>
  <c r="C267" i="2"/>
  <c r="D267" i="2"/>
  <c r="E267" i="2"/>
  <c r="F267" i="2"/>
  <c r="I267" i="2"/>
  <c r="J267" i="2"/>
  <c r="B268" i="2"/>
  <c r="C268" i="2"/>
  <c r="D268" i="2"/>
  <c r="E268" i="2"/>
  <c r="F268" i="2"/>
  <c r="I268" i="2"/>
  <c r="J268" i="2"/>
  <c r="B269" i="2"/>
  <c r="C269" i="2"/>
  <c r="D269" i="2"/>
  <c r="E269" i="2"/>
  <c r="F269" i="2"/>
  <c r="I269" i="2"/>
  <c r="J269" i="2"/>
  <c r="B270" i="2"/>
  <c r="C270" i="2"/>
  <c r="D270" i="2"/>
  <c r="E270" i="2"/>
  <c r="F270" i="2"/>
  <c r="I270" i="2"/>
  <c r="J270" i="2"/>
  <c r="B271" i="2"/>
  <c r="C271" i="2"/>
  <c r="D271" i="2"/>
  <c r="E271" i="2"/>
  <c r="F271" i="2"/>
  <c r="I271" i="2"/>
  <c r="J271" i="2"/>
  <c r="B272" i="2"/>
  <c r="C272" i="2"/>
  <c r="D272" i="2"/>
  <c r="E272" i="2"/>
  <c r="F272" i="2"/>
  <c r="I272" i="2"/>
  <c r="J272" i="2"/>
  <c r="B273" i="2"/>
  <c r="C273" i="2"/>
  <c r="D273" i="2"/>
  <c r="E273" i="2"/>
  <c r="F273" i="2"/>
  <c r="I273" i="2"/>
  <c r="J273" i="2"/>
  <c r="B274" i="2"/>
  <c r="C274" i="2"/>
  <c r="D274" i="2"/>
  <c r="E274" i="2"/>
  <c r="F274" i="2"/>
  <c r="I274" i="2"/>
  <c r="J274" i="2"/>
  <c r="B275" i="2"/>
  <c r="C275" i="2"/>
  <c r="D275" i="2"/>
  <c r="E275" i="2"/>
  <c r="F275" i="2"/>
  <c r="I275" i="2"/>
  <c r="J275" i="2"/>
  <c r="B276" i="2"/>
  <c r="C276" i="2"/>
  <c r="D276" i="2"/>
  <c r="E276" i="2"/>
  <c r="F276" i="2"/>
  <c r="I276" i="2"/>
  <c r="J276" i="2"/>
  <c r="B277" i="2"/>
  <c r="C277" i="2"/>
  <c r="D277" i="2"/>
  <c r="E277" i="2"/>
  <c r="F277" i="2"/>
  <c r="I277" i="2"/>
  <c r="J277" i="2"/>
  <c r="B278" i="2"/>
  <c r="C278" i="2"/>
  <c r="D278" i="2"/>
  <c r="E278" i="2"/>
  <c r="F278" i="2"/>
  <c r="I278" i="2"/>
  <c r="J278" i="2"/>
  <c r="B279" i="2"/>
  <c r="C279" i="2"/>
  <c r="D279" i="2"/>
  <c r="E279" i="2"/>
  <c r="F279" i="2"/>
  <c r="I279" i="2"/>
  <c r="J279" i="2"/>
  <c r="B280" i="2"/>
  <c r="C280" i="2"/>
  <c r="D280" i="2"/>
  <c r="E280" i="2"/>
  <c r="F280" i="2"/>
  <c r="I280" i="2"/>
  <c r="J280" i="2"/>
  <c r="B281" i="2"/>
  <c r="C281" i="2"/>
  <c r="D281" i="2"/>
  <c r="E281" i="2"/>
  <c r="F281" i="2"/>
  <c r="I281" i="2"/>
  <c r="J281" i="2"/>
  <c r="B282" i="2"/>
  <c r="C282" i="2"/>
  <c r="D282" i="2"/>
  <c r="E282" i="2"/>
  <c r="F282" i="2"/>
  <c r="I282" i="2"/>
  <c r="J282" i="2"/>
  <c r="B283" i="2"/>
  <c r="C283" i="2"/>
  <c r="D283" i="2"/>
  <c r="E283" i="2"/>
  <c r="F283" i="2"/>
  <c r="I283" i="2"/>
  <c r="J283" i="2"/>
  <c r="B284" i="2"/>
  <c r="C284" i="2"/>
  <c r="D284" i="2"/>
  <c r="E284" i="2"/>
  <c r="F284" i="2"/>
  <c r="I284" i="2"/>
  <c r="J284" i="2"/>
  <c r="B285" i="2"/>
  <c r="C285" i="2"/>
  <c r="D285" i="2"/>
  <c r="E285" i="2"/>
  <c r="F285" i="2"/>
  <c r="I285" i="2"/>
  <c r="J285" i="2"/>
  <c r="B286" i="2"/>
  <c r="C286" i="2"/>
  <c r="D286" i="2"/>
  <c r="E286" i="2"/>
  <c r="F286" i="2"/>
  <c r="I286" i="2"/>
  <c r="J286" i="2"/>
  <c r="B287" i="2"/>
  <c r="C287" i="2"/>
  <c r="D287" i="2"/>
  <c r="E287" i="2"/>
  <c r="F287" i="2"/>
  <c r="I287" i="2"/>
  <c r="J287" i="2"/>
  <c r="B288" i="2"/>
  <c r="C288" i="2"/>
  <c r="D288" i="2"/>
  <c r="E288" i="2"/>
  <c r="F288" i="2"/>
  <c r="I288" i="2"/>
  <c r="J288" i="2"/>
  <c r="B289" i="2"/>
  <c r="C289" i="2"/>
  <c r="D289" i="2"/>
  <c r="E289" i="2"/>
  <c r="F289" i="2"/>
  <c r="I289" i="2"/>
  <c r="J289" i="2"/>
  <c r="B290" i="2"/>
  <c r="C290" i="2"/>
  <c r="D290" i="2"/>
  <c r="E290" i="2"/>
  <c r="F290" i="2"/>
  <c r="I290" i="2"/>
  <c r="J290" i="2"/>
  <c r="B291" i="2"/>
  <c r="C291" i="2"/>
  <c r="D291" i="2"/>
  <c r="E291" i="2"/>
  <c r="F291" i="2"/>
  <c r="I291" i="2"/>
  <c r="J291" i="2"/>
  <c r="B292" i="2"/>
  <c r="C292" i="2"/>
  <c r="D292" i="2"/>
  <c r="E292" i="2"/>
  <c r="F292" i="2"/>
  <c r="I292" i="2"/>
  <c r="J292" i="2"/>
  <c r="B293" i="2"/>
  <c r="C293" i="2"/>
  <c r="D293" i="2"/>
  <c r="E293" i="2"/>
  <c r="F293" i="2"/>
  <c r="I293" i="2"/>
  <c r="J293" i="2"/>
  <c r="B294" i="2"/>
  <c r="C294" i="2"/>
  <c r="D294" i="2"/>
  <c r="E294" i="2"/>
  <c r="F294" i="2"/>
  <c r="I294" i="2"/>
  <c r="J294" i="2"/>
  <c r="B295" i="2"/>
  <c r="C295" i="2"/>
  <c r="D295" i="2"/>
  <c r="E295" i="2"/>
  <c r="F295" i="2"/>
  <c r="I295" i="2"/>
  <c r="J295" i="2"/>
  <c r="B296" i="2"/>
  <c r="C296" i="2"/>
  <c r="D296" i="2"/>
  <c r="E296" i="2"/>
  <c r="F296" i="2"/>
  <c r="I296" i="2"/>
  <c r="J296" i="2"/>
  <c r="B297" i="2"/>
  <c r="C297" i="2"/>
  <c r="D297" i="2"/>
  <c r="E297" i="2"/>
  <c r="F297" i="2"/>
  <c r="I297" i="2"/>
  <c r="J297" i="2"/>
  <c r="B298" i="2"/>
  <c r="C298" i="2"/>
  <c r="D298" i="2"/>
  <c r="E298" i="2"/>
  <c r="F298" i="2"/>
  <c r="I298" i="2"/>
  <c r="J298" i="2"/>
  <c r="B299" i="2"/>
  <c r="C299" i="2"/>
  <c r="D299" i="2"/>
  <c r="E299" i="2"/>
  <c r="F299" i="2"/>
  <c r="I299" i="2"/>
  <c r="J299" i="2"/>
  <c r="B300" i="2"/>
  <c r="C300" i="2"/>
  <c r="D300" i="2"/>
  <c r="E300" i="2"/>
  <c r="F300" i="2"/>
  <c r="G300" i="2"/>
  <c r="H300" i="2"/>
  <c r="B301" i="2"/>
  <c r="C301" i="2"/>
  <c r="D301" i="2"/>
  <c r="E301" i="2"/>
  <c r="F301" i="2"/>
  <c r="G301" i="2"/>
  <c r="H301" i="2"/>
  <c r="B302" i="2"/>
  <c r="C302" i="2"/>
  <c r="D302" i="2"/>
  <c r="E302" i="2"/>
  <c r="F302" i="2"/>
  <c r="G302" i="2"/>
  <c r="H302" i="2"/>
  <c r="B303" i="2"/>
  <c r="C303" i="2"/>
  <c r="D303" i="2"/>
  <c r="E303" i="2"/>
  <c r="F303" i="2"/>
  <c r="G303" i="2"/>
  <c r="H303" i="2"/>
  <c r="B304" i="2"/>
  <c r="C304" i="2"/>
  <c r="D304" i="2"/>
  <c r="E304" i="2"/>
  <c r="F304" i="2"/>
  <c r="G304" i="2"/>
  <c r="H304" i="2"/>
  <c r="B305" i="2"/>
  <c r="C305" i="2"/>
  <c r="D305" i="2"/>
  <c r="E305" i="2"/>
  <c r="F305" i="2"/>
  <c r="G305" i="2"/>
  <c r="H305" i="2"/>
  <c r="B306" i="2"/>
  <c r="C306" i="2"/>
  <c r="D306" i="2"/>
  <c r="E306" i="2"/>
  <c r="F306" i="2"/>
  <c r="G306" i="2"/>
  <c r="H306" i="2"/>
  <c r="B307" i="2"/>
  <c r="C307" i="2"/>
  <c r="D307" i="2"/>
  <c r="E307" i="2"/>
  <c r="F307" i="2"/>
  <c r="G307" i="2"/>
  <c r="H307" i="2"/>
  <c r="B308" i="2"/>
  <c r="C308" i="2"/>
  <c r="D308" i="2"/>
  <c r="E308" i="2"/>
  <c r="F308" i="2"/>
  <c r="G308" i="2"/>
  <c r="H308" i="2"/>
  <c r="B309" i="2"/>
  <c r="C309" i="2"/>
  <c r="D309" i="2"/>
  <c r="E309" i="2"/>
  <c r="F309" i="2"/>
  <c r="G309" i="2"/>
  <c r="H309" i="2"/>
  <c r="B310" i="2"/>
  <c r="C310" i="2"/>
  <c r="D310" i="2"/>
  <c r="E310" i="2"/>
  <c r="F310" i="2"/>
  <c r="G310" i="2"/>
  <c r="H310" i="2"/>
  <c r="B311" i="2"/>
  <c r="C311" i="2"/>
  <c r="D311" i="2"/>
  <c r="E311" i="2"/>
  <c r="F311" i="2"/>
  <c r="G311" i="2"/>
  <c r="H311" i="2"/>
  <c r="B312" i="2"/>
  <c r="C312" i="2"/>
  <c r="D312" i="2"/>
  <c r="E312" i="2"/>
  <c r="F312" i="2"/>
  <c r="G312" i="2"/>
  <c r="H312" i="2"/>
  <c r="B313" i="2"/>
  <c r="C313" i="2"/>
  <c r="D313" i="2"/>
  <c r="E313" i="2"/>
  <c r="F313" i="2"/>
  <c r="G313" i="2"/>
  <c r="H313" i="2"/>
  <c r="B314" i="2"/>
  <c r="C314" i="2"/>
  <c r="D314" i="2"/>
  <c r="E314" i="2"/>
  <c r="F314" i="2"/>
  <c r="G314" i="2"/>
  <c r="H314" i="2"/>
  <c r="B315" i="2"/>
  <c r="C315" i="2"/>
  <c r="D315" i="2"/>
  <c r="E315" i="2"/>
  <c r="F315" i="2"/>
  <c r="G315" i="2"/>
  <c r="H315" i="2"/>
  <c r="B316" i="2"/>
  <c r="C316" i="2"/>
  <c r="D316" i="2"/>
  <c r="E316" i="2"/>
  <c r="F316" i="2"/>
  <c r="G316" i="2"/>
  <c r="H316" i="2"/>
  <c r="B317" i="2"/>
  <c r="C317" i="2"/>
  <c r="D317" i="2"/>
  <c r="E317" i="2"/>
  <c r="F317" i="2"/>
  <c r="G317" i="2"/>
  <c r="H317" i="2"/>
  <c r="B318" i="2"/>
  <c r="C318" i="2"/>
  <c r="D318" i="2"/>
  <c r="E318" i="2"/>
  <c r="F318" i="2"/>
  <c r="G318" i="2"/>
  <c r="H318" i="2"/>
  <c r="B319" i="2"/>
  <c r="C319" i="2"/>
  <c r="D319" i="2"/>
  <c r="E319" i="2"/>
  <c r="F319" i="2"/>
  <c r="G319" i="2"/>
  <c r="H319" i="2"/>
  <c r="B320" i="2"/>
  <c r="C320" i="2"/>
  <c r="D320" i="2"/>
  <c r="E320" i="2"/>
  <c r="F320" i="2"/>
  <c r="G320" i="2"/>
  <c r="H320" i="2"/>
  <c r="B321" i="2"/>
  <c r="C321" i="2"/>
  <c r="D321" i="2"/>
  <c r="E321" i="2"/>
  <c r="F321" i="2"/>
  <c r="G321" i="2"/>
  <c r="H321" i="2"/>
  <c r="B322" i="2"/>
  <c r="C322" i="2"/>
  <c r="D322" i="2"/>
  <c r="E322" i="2"/>
  <c r="F322" i="2"/>
  <c r="G322" i="2"/>
  <c r="H322" i="2"/>
  <c r="B323" i="2"/>
  <c r="C323" i="2"/>
  <c r="D323" i="2"/>
  <c r="E323" i="2"/>
  <c r="F323" i="2"/>
  <c r="G323" i="2"/>
  <c r="H323" i="2"/>
  <c r="B324" i="2"/>
  <c r="C324" i="2"/>
  <c r="D324" i="2"/>
  <c r="E324" i="2"/>
  <c r="F324" i="2"/>
  <c r="G324" i="2"/>
  <c r="H324" i="2"/>
  <c r="B325" i="2"/>
  <c r="C325" i="2"/>
  <c r="D325" i="2"/>
  <c r="E325" i="2"/>
  <c r="F325" i="2"/>
  <c r="G325" i="2"/>
  <c r="H325" i="2"/>
  <c r="B326" i="2"/>
  <c r="C326" i="2"/>
  <c r="D326" i="2"/>
  <c r="E326" i="2"/>
  <c r="F326" i="2"/>
  <c r="G326" i="2"/>
  <c r="H326" i="2"/>
  <c r="B327" i="2"/>
  <c r="C327" i="2"/>
  <c r="D327" i="2"/>
  <c r="E327" i="2"/>
  <c r="F327" i="2"/>
  <c r="G327" i="2"/>
  <c r="H327" i="2"/>
  <c r="B328" i="2"/>
  <c r="C328" i="2"/>
  <c r="D328" i="2"/>
  <c r="E328" i="2"/>
  <c r="F328" i="2"/>
  <c r="G328" i="2"/>
  <c r="H328" i="2"/>
  <c r="B329" i="2"/>
  <c r="C329" i="2"/>
  <c r="D329" i="2"/>
  <c r="E329" i="2"/>
  <c r="F329" i="2"/>
  <c r="G329" i="2"/>
  <c r="H329" i="2"/>
  <c r="B330" i="2"/>
  <c r="C330" i="2"/>
  <c r="D330" i="2"/>
  <c r="E330" i="2"/>
  <c r="F330" i="2"/>
  <c r="G330" i="2"/>
  <c r="H330" i="2"/>
  <c r="B331" i="2"/>
  <c r="C331" i="2"/>
  <c r="D331" i="2"/>
  <c r="E331" i="2"/>
  <c r="F331" i="2"/>
  <c r="G331" i="2"/>
  <c r="H331" i="2"/>
  <c r="B332" i="2"/>
  <c r="C332" i="2"/>
  <c r="D332" i="2"/>
  <c r="E332" i="2"/>
  <c r="F332" i="2"/>
  <c r="G332" i="2"/>
  <c r="H332" i="2"/>
  <c r="B333" i="2"/>
  <c r="C333" i="2"/>
  <c r="D333" i="2"/>
  <c r="E333" i="2"/>
  <c r="F333" i="2"/>
  <c r="G333" i="2"/>
  <c r="H333" i="2"/>
  <c r="B334" i="2"/>
  <c r="C334" i="2"/>
  <c r="D334" i="2"/>
  <c r="E334" i="2"/>
  <c r="F334" i="2"/>
  <c r="G334" i="2"/>
  <c r="H334" i="2"/>
  <c r="B335" i="2"/>
  <c r="C335" i="2"/>
  <c r="D335" i="2"/>
  <c r="E335" i="2"/>
  <c r="F335" i="2"/>
  <c r="G335" i="2"/>
  <c r="H335" i="2"/>
  <c r="N258" i="1"/>
  <c r="E256" i="2" s="1"/>
  <c r="N256" i="1"/>
  <c r="E254" i="2" s="1"/>
  <c r="N250" i="1"/>
  <c r="E248" i="2" s="1"/>
  <c r="N242" i="1"/>
  <c r="E240" i="2" s="1"/>
  <c r="N241" i="1"/>
  <c r="E239" i="2" s="1"/>
  <c r="N240" i="1"/>
  <c r="E238" i="2" s="1"/>
  <c r="N234" i="1"/>
  <c r="E232" i="2" s="1"/>
  <c r="F190" i="2"/>
  <c r="N191" i="1"/>
  <c r="E189" i="2" s="1"/>
  <c r="F178" i="2"/>
  <c r="N177" i="1"/>
  <c r="E175" i="2" s="1"/>
  <c r="F133" i="2"/>
  <c r="F120" i="2"/>
  <c r="M303" i="1"/>
  <c r="P303" i="1" s="1"/>
  <c r="I301" i="2" s="1"/>
  <c r="M304" i="1"/>
  <c r="P304" i="1" s="1"/>
  <c r="I302" i="2" s="1"/>
  <c r="M305" i="1"/>
  <c r="P305" i="1" s="1"/>
  <c r="I303" i="2" s="1"/>
  <c r="M306" i="1"/>
  <c r="P306" i="1" s="1"/>
  <c r="I304" i="2" s="1"/>
  <c r="M307" i="1"/>
  <c r="P307" i="1" s="1"/>
  <c r="I305" i="2" s="1"/>
  <c r="M308" i="1"/>
  <c r="M309" i="1"/>
  <c r="P309" i="1" s="1"/>
  <c r="I307" i="2" s="1"/>
  <c r="M310" i="1"/>
  <c r="P310" i="1" s="1"/>
  <c r="I308" i="2" s="1"/>
  <c r="M311" i="1"/>
  <c r="P311" i="1" s="1"/>
  <c r="I309" i="2" s="1"/>
  <c r="M312" i="1"/>
  <c r="P312" i="1" s="1"/>
  <c r="I310" i="2" s="1"/>
  <c r="M313" i="1"/>
  <c r="P313" i="1" s="1"/>
  <c r="I311" i="2" s="1"/>
  <c r="M314" i="1"/>
  <c r="P314" i="1" s="1"/>
  <c r="I312" i="2" s="1"/>
  <c r="M315" i="1"/>
  <c r="P315" i="1" s="1"/>
  <c r="I313" i="2" s="1"/>
  <c r="M316" i="1"/>
  <c r="M317" i="1"/>
  <c r="P317" i="1" s="1"/>
  <c r="I315" i="2" s="1"/>
  <c r="M318" i="1"/>
  <c r="P318" i="1" s="1"/>
  <c r="I316" i="2" s="1"/>
  <c r="M319" i="1"/>
  <c r="P319" i="1" s="1"/>
  <c r="I317" i="2" s="1"/>
  <c r="M320" i="1"/>
  <c r="P320" i="1" s="1"/>
  <c r="I318" i="2" s="1"/>
  <c r="M321" i="1"/>
  <c r="P321" i="1" s="1"/>
  <c r="I319" i="2" s="1"/>
  <c r="M322" i="1"/>
  <c r="P322" i="1" s="1"/>
  <c r="I320" i="2" s="1"/>
  <c r="M323" i="1"/>
  <c r="P323" i="1" s="1"/>
  <c r="I321" i="2" s="1"/>
  <c r="M324" i="1"/>
  <c r="M325" i="1"/>
  <c r="P325" i="1" s="1"/>
  <c r="I323" i="2" s="1"/>
  <c r="M326" i="1"/>
  <c r="P326" i="1" s="1"/>
  <c r="I324" i="2" s="1"/>
  <c r="M327" i="1"/>
  <c r="P327" i="1" s="1"/>
  <c r="I325" i="2" s="1"/>
  <c r="M328" i="1"/>
  <c r="P328" i="1" s="1"/>
  <c r="I326" i="2" s="1"/>
  <c r="M329" i="1"/>
  <c r="P329" i="1" s="1"/>
  <c r="I327" i="2" s="1"/>
  <c r="M330" i="1"/>
  <c r="P330" i="1" s="1"/>
  <c r="I328" i="2" s="1"/>
  <c r="M331" i="1"/>
  <c r="P331" i="1" s="1"/>
  <c r="I329" i="2" s="1"/>
  <c r="M332" i="1"/>
  <c r="M333" i="1"/>
  <c r="P333" i="1" s="1"/>
  <c r="I331" i="2" s="1"/>
  <c r="M334" i="1"/>
  <c r="P334" i="1" s="1"/>
  <c r="I332" i="2" s="1"/>
  <c r="M335" i="1"/>
  <c r="P335" i="1" s="1"/>
  <c r="I333" i="2" s="1"/>
  <c r="M336" i="1"/>
  <c r="P336" i="1" s="1"/>
  <c r="I334" i="2" s="1"/>
  <c r="M337" i="1"/>
  <c r="P337" i="1" s="1"/>
  <c r="I335" i="2" s="1"/>
  <c r="M302" i="1"/>
  <c r="J300" i="2" s="1"/>
  <c r="L267" i="1"/>
  <c r="O267" i="1" s="1"/>
  <c r="G265" i="2" s="1"/>
  <c r="L268" i="1"/>
  <c r="L269" i="1"/>
  <c r="O269" i="1" s="1"/>
  <c r="G267" i="2" s="1"/>
  <c r="L270" i="1"/>
  <c r="O270" i="1" s="1"/>
  <c r="G268" i="2" s="1"/>
  <c r="L271" i="1"/>
  <c r="O271" i="1" s="1"/>
  <c r="G269" i="2" s="1"/>
  <c r="L272" i="1"/>
  <c r="O272" i="1" s="1"/>
  <c r="G270" i="2" s="1"/>
  <c r="L273" i="1"/>
  <c r="O273" i="1" s="1"/>
  <c r="G271" i="2" s="1"/>
  <c r="L274" i="1"/>
  <c r="O274" i="1" s="1"/>
  <c r="G272" i="2" s="1"/>
  <c r="L275" i="1"/>
  <c r="O275" i="1" s="1"/>
  <c r="G273" i="2" s="1"/>
  <c r="L276" i="1"/>
  <c r="L277" i="1"/>
  <c r="O277" i="1" s="1"/>
  <c r="G275" i="2" s="1"/>
  <c r="L278" i="1"/>
  <c r="O278" i="1" s="1"/>
  <c r="G276" i="2" s="1"/>
  <c r="L279" i="1"/>
  <c r="O279" i="1" s="1"/>
  <c r="G277" i="2" s="1"/>
  <c r="L280" i="1"/>
  <c r="O280" i="1" s="1"/>
  <c r="G278" i="2" s="1"/>
  <c r="L281" i="1"/>
  <c r="O281" i="1" s="1"/>
  <c r="G279" i="2" s="1"/>
  <c r="L282" i="1"/>
  <c r="O282" i="1" s="1"/>
  <c r="G280" i="2" s="1"/>
  <c r="L283" i="1"/>
  <c r="O283" i="1" s="1"/>
  <c r="G281" i="2" s="1"/>
  <c r="L284" i="1"/>
  <c r="L285" i="1"/>
  <c r="O285" i="1" s="1"/>
  <c r="G283" i="2" s="1"/>
  <c r="L286" i="1"/>
  <c r="O286" i="1" s="1"/>
  <c r="G284" i="2" s="1"/>
  <c r="L287" i="1"/>
  <c r="O287" i="1" s="1"/>
  <c r="G285" i="2" s="1"/>
  <c r="L288" i="1"/>
  <c r="O288" i="1" s="1"/>
  <c r="G286" i="2" s="1"/>
  <c r="L289" i="1"/>
  <c r="O289" i="1" s="1"/>
  <c r="G287" i="2" s="1"/>
  <c r="L290" i="1"/>
  <c r="O290" i="1" s="1"/>
  <c r="G288" i="2" s="1"/>
  <c r="L291" i="1"/>
  <c r="O291" i="1" s="1"/>
  <c r="G289" i="2" s="1"/>
  <c r="L292" i="1"/>
  <c r="L293" i="1"/>
  <c r="O293" i="1" s="1"/>
  <c r="G291" i="2" s="1"/>
  <c r="L294" i="1"/>
  <c r="O294" i="1" s="1"/>
  <c r="G292" i="2" s="1"/>
  <c r="L295" i="1"/>
  <c r="O295" i="1" s="1"/>
  <c r="G293" i="2" s="1"/>
  <c r="L296" i="1"/>
  <c r="O296" i="1" s="1"/>
  <c r="G294" i="2" s="1"/>
  <c r="L297" i="1"/>
  <c r="O297" i="1" s="1"/>
  <c r="G295" i="2" s="1"/>
  <c r="L298" i="1"/>
  <c r="O298" i="1" s="1"/>
  <c r="G296" i="2" s="1"/>
  <c r="L299" i="1"/>
  <c r="O299" i="1" s="1"/>
  <c r="G297" i="2" s="1"/>
  <c r="L300" i="1"/>
  <c r="L301" i="1"/>
  <c r="O301" i="1" s="1"/>
  <c r="G299" i="2" s="1"/>
  <c r="L266" i="1"/>
  <c r="H264" i="2" s="1"/>
  <c r="N231" i="1"/>
  <c r="E229" i="2" s="1"/>
  <c r="N232" i="1"/>
  <c r="E230" i="2" s="1"/>
  <c r="N237" i="1"/>
  <c r="E235" i="2" s="1"/>
  <c r="N239" i="1"/>
  <c r="E237" i="2" s="1"/>
  <c r="N245" i="1"/>
  <c r="E243" i="2" s="1"/>
  <c r="N247" i="1"/>
  <c r="E245" i="2" s="1"/>
  <c r="N248" i="1"/>
  <c r="E246" i="2" s="1"/>
  <c r="N253" i="1"/>
  <c r="E251" i="2" s="1"/>
  <c r="N255" i="1"/>
  <c r="E253" i="2" s="1"/>
  <c r="N261" i="1"/>
  <c r="E259" i="2" s="1"/>
  <c r="N263" i="1"/>
  <c r="E261" i="2" s="1"/>
  <c r="N264" i="1"/>
  <c r="E262" i="2" s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B211" i="2"/>
  <c r="C211" i="2"/>
  <c r="D211" i="2"/>
  <c r="E211" i="2"/>
  <c r="F211" i="2"/>
  <c r="G211" i="2"/>
  <c r="H211" i="2"/>
  <c r="B212" i="2"/>
  <c r="C212" i="2"/>
  <c r="D212" i="2"/>
  <c r="E212" i="2"/>
  <c r="F212" i="2"/>
  <c r="G212" i="2"/>
  <c r="H212" i="2"/>
  <c r="B213" i="2"/>
  <c r="C213" i="2"/>
  <c r="D213" i="2"/>
  <c r="E213" i="2"/>
  <c r="F213" i="2"/>
  <c r="G213" i="2"/>
  <c r="H213" i="2"/>
  <c r="B214" i="2"/>
  <c r="C214" i="2"/>
  <c r="D214" i="2"/>
  <c r="E214" i="2"/>
  <c r="F214" i="2"/>
  <c r="G214" i="2"/>
  <c r="H214" i="2"/>
  <c r="B215" i="2"/>
  <c r="C215" i="2"/>
  <c r="D215" i="2"/>
  <c r="E215" i="2"/>
  <c r="F215" i="2"/>
  <c r="G215" i="2"/>
  <c r="H215" i="2"/>
  <c r="B216" i="2"/>
  <c r="C216" i="2"/>
  <c r="D216" i="2"/>
  <c r="E216" i="2"/>
  <c r="F216" i="2"/>
  <c r="G216" i="2"/>
  <c r="H216" i="2"/>
  <c r="B217" i="2"/>
  <c r="C217" i="2"/>
  <c r="D217" i="2"/>
  <c r="E217" i="2"/>
  <c r="F217" i="2"/>
  <c r="G217" i="2"/>
  <c r="H217" i="2"/>
  <c r="B218" i="2"/>
  <c r="C218" i="2"/>
  <c r="D218" i="2"/>
  <c r="E218" i="2"/>
  <c r="F218" i="2"/>
  <c r="G218" i="2"/>
  <c r="H218" i="2"/>
  <c r="B219" i="2"/>
  <c r="C219" i="2"/>
  <c r="D219" i="2"/>
  <c r="E219" i="2"/>
  <c r="F219" i="2"/>
  <c r="G219" i="2"/>
  <c r="H219" i="2"/>
  <c r="B220" i="2"/>
  <c r="C220" i="2"/>
  <c r="D220" i="2"/>
  <c r="E220" i="2"/>
  <c r="F220" i="2"/>
  <c r="G220" i="2"/>
  <c r="H220" i="2"/>
  <c r="B221" i="2"/>
  <c r="C221" i="2"/>
  <c r="D221" i="2"/>
  <c r="E221" i="2"/>
  <c r="F221" i="2"/>
  <c r="G221" i="2"/>
  <c r="H221" i="2"/>
  <c r="B222" i="2"/>
  <c r="C222" i="2"/>
  <c r="D222" i="2"/>
  <c r="E222" i="2"/>
  <c r="F222" i="2"/>
  <c r="G222" i="2"/>
  <c r="H222" i="2"/>
  <c r="B223" i="2"/>
  <c r="C223" i="2"/>
  <c r="D223" i="2"/>
  <c r="E223" i="2"/>
  <c r="F223" i="2"/>
  <c r="G223" i="2"/>
  <c r="H223" i="2"/>
  <c r="B224" i="2"/>
  <c r="C224" i="2"/>
  <c r="D224" i="2"/>
  <c r="E224" i="2"/>
  <c r="F224" i="2"/>
  <c r="G224" i="2"/>
  <c r="H224" i="2"/>
  <c r="B225" i="2"/>
  <c r="C225" i="2"/>
  <c r="D225" i="2"/>
  <c r="E225" i="2"/>
  <c r="F225" i="2"/>
  <c r="G225" i="2"/>
  <c r="H225" i="2"/>
  <c r="B226" i="2"/>
  <c r="C226" i="2"/>
  <c r="D226" i="2"/>
  <c r="E226" i="2"/>
  <c r="F226" i="2"/>
  <c r="G226" i="2"/>
  <c r="H226" i="2"/>
  <c r="B227" i="2"/>
  <c r="C227" i="2"/>
  <c r="D227" i="2"/>
  <c r="E227" i="2"/>
  <c r="F227" i="2"/>
  <c r="G227" i="2"/>
  <c r="H227" i="2"/>
  <c r="B210" i="2"/>
  <c r="C210" i="2"/>
  <c r="D210" i="2"/>
  <c r="E210" i="2"/>
  <c r="F210" i="2"/>
  <c r="G210" i="2"/>
  <c r="H210" i="2"/>
  <c r="B203" i="2"/>
  <c r="C203" i="2"/>
  <c r="D203" i="2"/>
  <c r="E203" i="2"/>
  <c r="F203" i="2"/>
  <c r="I203" i="2"/>
  <c r="J203" i="2"/>
  <c r="B204" i="2"/>
  <c r="C204" i="2"/>
  <c r="D204" i="2"/>
  <c r="E204" i="2"/>
  <c r="F204" i="2"/>
  <c r="I204" i="2"/>
  <c r="J204" i="2"/>
  <c r="B205" i="2"/>
  <c r="C205" i="2"/>
  <c r="D205" i="2"/>
  <c r="E205" i="2"/>
  <c r="F205" i="2"/>
  <c r="I205" i="2"/>
  <c r="J205" i="2"/>
  <c r="B206" i="2"/>
  <c r="C206" i="2"/>
  <c r="D206" i="2"/>
  <c r="E206" i="2"/>
  <c r="F206" i="2"/>
  <c r="I206" i="2"/>
  <c r="J206" i="2"/>
  <c r="B207" i="2"/>
  <c r="C207" i="2"/>
  <c r="D207" i="2"/>
  <c r="E207" i="2"/>
  <c r="F207" i="2"/>
  <c r="I207" i="2"/>
  <c r="J207" i="2"/>
  <c r="B208" i="2"/>
  <c r="C208" i="2"/>
  <c r="D208" i="2"/>
  <c r="E208" i="2"/>
  <c r="F208" i="2"/>
  <c r="I208" i="2"/>
  <c r="J208" i="2"/>
  <c r="B209" i="2"/>
  <c r="C209" i="2"/>
  <c r="D209" i="2"/>
  <c r="E209" i="2"/>
  <c r="F209" i="2"/>
  <c r="I209" i="2"/>
  <c r="J209" i="2"/>
  <c r="B200" i="2"/>
  <c r="C200" i="2"/>
  <c r="D200" i="2"/>
  <c r="E200" i="2"/>
  <c r="F200" i="2"/>
  <c r="I200" i="2"/>
  <c r="J200" i="2"/>
  <c r="B201" i="2"/>
  <c r="C201" i="2"/>
  <c r="D201" i="2"/>
  <c r="E201" i="2"/>
  <c r="F201" i="2"/>
  <c r="I201" i="2"/>
  <c r="J201" i="2"/>
  <c r="B202" i="2"/>
  <c r="C202" i="2"/>
  <c r="D202" i="2"/>
  <c r="E202" i="2"/>
  <c r="F202" i="2"/>
  <c r="I202" i="2"/>
  <c r="J202" i="2"/>
  <c r="B159" i="2"/>
  <c r="C159" i="2"/>
  <c r="D159" i="2"/>
  <c r="E159" i="2"/>
  <c r="F159" i="2"/>
  <c r="G159" i="2"/>
  <c r="H159" i="2"/>
  <c r="B160" i="2"/>
  <c r="C160" i="2"/>
  <c r="D160" i="2"/>
  <c r="E160" i="2"/>
  <c r="F160" i="2"/>
  <c r="G160" i="2"/>
  <c r="H160" i="2"/>
  <c r="B161" i="2"/>
  <c r="C161" i="2"/>
  <c r="D161" i="2"/>
  <c r="E161" i="2"/>
  <c r="F161" i="2"/>
  <c r="G161" i="2"/>
  <c r="H161" i="2"/>
  <c r="B162" i="2"/>
  <c r="C162" i="2"/>
  <c r="D162" i="2"/>
  <c r="E162" i="2"/>
  <c r="F162" i="2"/>
  <c r="G162" i="2"/>
  <c r="H162" i="2"/>
  <c r="B163" i="2"/>
  <c r="C163" i="2"/>
  <c r="D163" i="2"/>
  <c r="E163" i="2"/>
  <c r="F163" i="2"/>
  <c r="G163" i="2"/>
  <c r="H163" i="2"/>
  <c r="B164" i="2"/>
  <c r="C164" i="2"/>
  <c r="D164" i="2"/>
  <c r="E164" i="2"/>
  <c r="F164" i="2"/>
  <c r="G164" i="2"/>
  <c r="H164" i="2"/>
  <c r="B165" i="2"/>
  <c r="C165" i="2"/>
  <c r="D165" i="2"/>
  <c r="E165" i="2"/>
  <c r="F165" i="2"/>
  <c r="G165" i="2"/>
  <c r="H165" i="2"/>
  <c r="B166" i="2"/>
  <c r="C166" i="2"/>
  <c r="D166" i="2"/>
  <c r="E166" i="2"/>
  <c r="F166" i="2"/>
  <c r="G166" i="2"/>
  <c r="H166" i="2"/>
  <c r="B167" i="2"/>
  <c r="C167" i="2"/>
  <c r="D167" i="2"/>
  <c r="E167" i="2"/>
  <c r="F167" i="2"/>
  <c r="G167" i="2"/>
  <c r="H167" i="2"/>
  <c r="B168" i="2"/>
  <c r="C168" i="2"/>
  <c r="D168" i="2"/>
  <c r="E168" i="2"/>
  <c r="F168" i="2"/>
  <c r="G168" i="2"/>
  <c r="H168" i="2"/>
  <c r="B169" i="2"/>
  <c r="C169" i="2"/>
  <c r="D169" i="2"/>
  <c r="E169" i="2"/>
  <c r="F169" i="2"/>
  <c r="G169" i="2"/>
  <c r="H169" i="2"/>
  <c r="B170" i="2"/>
  <c r="C170" i="2"/>
  <c r="D170" i="2"/>
  <c r="E170" i="2"/>
  <c r="F170" i="2"/>
  <c r="G170" i="2"/>
  <c r="H170" i="2"/>
  <c r="B171" i="2"/>
  <c r="C171" i="2"/>
  <c r="D171" i="2"/>
  <c r="E171" i="2"/>
  <c r="F171" i="2"/>
  <c r="G171" i="2"/>
  <c r="H171" i="2"/>
  <c r="B172" i="2"/>
  <c r="C172" i="2"/>
  <c r="D172" i="2"/>
  <c r="E172" i="2"/>
  <c r="F172" i="2"/>
  <c r="G172" i="2"/>
  <c r="H172" i="2"/>
  <c r="B173" i="2"/>
  <c r="C173" i="2"/>
  <c r="D173" i="2"/>
  <c r="E173" i="2"/>
  <c r="F173" i="2"/>
  <c r="G173" i="2"/>
  <c r="H173" i="2"/>
  <c r="B174" i="2"/>
  <c r="C174" i="2"/>
  <c r="D174" i="2"/>
  <c r="G174" i="2"/>
  <c r="H174" i="2"/>
  <c r="I174" i="2"/>
  <c r="J174" i="2"/>
  <c r="B175" i="2"/>
  <c r="C175" i="2"/>
  <c r="D175" i="2"/>
  <c r="G175" i="2"/>
  <c r="H175" i="2"/>
  <c r="I175" i="2"/>
  <c r="J175" i="2"/>
  <c r="B176" i="2"/>
  <c r="C176" i="2"/>
  <c r="D176" i="2"/>
  <c r="G176" i="2"/>
  <c r="H176" i="2"/>
  <c r="I176" i="2"/>
  <c r="J176" i="2"/>
  <c r="B177" i="2"/>
  <c r="C177" i="2"/>
  <c r="D177" i="2"/>
  <c r="G177" i="2"/>
  <c r="H177" i="2"/>
  <c r="I177" i="2"/>
  <c r="J177" i="2"/>
  <c r="B178" i="2"/>
  <c r="C178" i="2"/>
  <c r="D178" i="2"/>
  <c r="G178" i="2"/>
  <c r="H178" i="2"/>
  <c r="I178" i="2"/>
  <c r="J178" i="2"/>
  <c r="B179" i="2"/>
  <c r="C179" i="2"/>
  <c r="D179" i="2"/>
  <c r="G179" i="2"/>
  <c r="H179" i="2"/>
  <c r="I179" i="2"/>
  <c r="J179" i="2"/>
  <c r="B180" i="2"/>
  <c r="C180" i="2"/>
  <c r="D180" i="2"/>
  <c r="G180" i="2"/>
  <c r="H180" i="2"/>
  <c r="I180" i="2"/>
  <c r="J180" i="2"/>
  <c r="B181" i="2"/>
  <c r="C181" i="2"/>
  <c r="D181" i="2"/>
  <c r="G181" i="2"/>
  <c r="H181" i="2"/>
  <c r="I181" i="2"/>
  <c r="J181" i="2"/>
  <c r="B182" i="2"/>
  <c r="C182" i="2"/>
  <c r="D182" i="2"/>
  <c r="G182" i="2"/>
  <c r="H182" i="2"/>
  <c r="I182" i="2"/>
  <c r="J182" i="2"/>
  <c r="B183" i="2"/>
  <c r="C183" i="2"/>
  <c r="D183" i="2"/>
  <c r="G183" i="2"/>
  <c r="H183" i="2"/>
  <c r="I183" i="2"/>
  <c r="J183" i="2"/>
  <c r="B184" i="2"/>
  <c r="C184" i="2"/>
  <c r="D184" i="2"/>
  <c r="G184" i="2"/>
  <c r="H184" i="2"/>
  <c r="I184" i="2"/>
  <c r="J184" i="2"/>
  <c r="B185" i="2"/>
  <c r="C185" i="2"/>
  <c r="D185" i="2"/>
  <c r="G185" i="2"/>
  <c r="H185" i="2"/>
  <c r="I185" i="2"/>
  <c r="J185" i="2"/>
  <c r="B186" i="2"/>
  <c r="C186" i="2"/>
  <c r="D186" i="2"/>
  <c r="G186" i="2"/>
  <c r="H186" i="2"/>
  <c r="I186" i="2"/>
  <c r="J186" i="2"/>
  <c r="B187" i="2"/>
  <c r="C187" i="2"/>
  <c r="D187" i="2"/>
  <c r="G187" i="2"/>
  <c r="H187" i="2"/>
  <c r="I187" i="2"/>
  <c r="J187" i="2"/>
  <c r="B188" i="2"/>
  <c r="C188" i="2"/>
  <c r="D188" i="2"/>
  <c r="G188" i="2"/>
  <c r="H188" i="2"/>
  <c r="I188" i="2"/>
  <c r="J188" i="2"/>
  <c r="B189" i="2"/>
  <c r="C189" i="2"/>
  <c r="D189" i="2"/>
  <c r="G189" i="2"/>
  <c r="H189" i="2"/>
  <c r="I189" i="2"/>
  <c r="J189" i="2"/>
  <c r="B190" i="2"/>
  <c r="C190" i="2"/>
  <c r="D190" i="2"/>
  <c r="G190" i="2"/>
  <c r="H190" i="2"/>
  <c r="I190" i="2"/>
  <c r="J190" i="2"/>
  <c r="B191" i="2"/>
  <c r="C191" i="2"/>
  <c r="D191" i="2"/>
  <c r="G191" i="2"/>
  <c r="H191" i="2"/>
  <c r="I191" i="2"/>
  <c r="J191" i="2"/>
  <c r="B192" i="2"/>
  <c r="C192" i="2"/>
  <c r="D192" i="2"/>
  <c r="G192" i="2"/>
  <c r="H192" i="2"/>
  <c r="I192" i="2"/>
  <c r="J192" i="2"/>
  <c r="B193" i="2"/>
  <c r="C193" i="2"/>
  <c r="D193" i="2"/>
  <c r="E193" i="2"/>
  <c r="F193" i="2"/>
  <c r="I193" i="2"/>
  <c r="J193" i="2"/>
  <c r="B194" i="2"/>
  <c r="C194" i="2"/>
  <c r="D194" i="2"/>
  <c r="E194" i="2"/>
  <c r="F194" i="2"/>
  <c r="I194" i="2"/>
  <c r="J194" i="2"/>
  <c r="B195" i="2"/>
  <c r="C195" i="2"/>
  <c r="D195" i="2"/>
  <c r="E195" i="2"/>
  <c r="F195" i="2"/>
  <c r="I195" i="2"/>
  <c r="J195" i="2"/>
  <c r="B196" i="2"/>
  <c r="C196" i="2"/>
  <c r="D196" i="2"/>
  <c r="E196" i="2"/>
  <c r="F196" i="2"/>
  <c r="I196" i="2"/>
  <c r="J196" i="2"/>
  <c r="B197" i="2"/>
  <c r="C197" i="2"/>
  <c r="D197" i="2"/>
  <c r="E197" i="2"/>
  <c r="F197" i="2"/>
  <c r="I197" i="2"/>
  <c r="J197" i="2"/>
  <c r="B198" i="2"/>
  <c r="C198" i="2"/>
  <c r="D198" i="2"/>
  <c r="E198" i="2"/>
  <c r="F198" i="2"/>
  <c r="I198" i="2"/>
  <c r="J198" i="2"/>
  <c r="B199" i="2"/>
  <c r="C199" i="2"/>
  <c r="D199" i="2"/>
  <c r="E199" i="2"/>
  <c r="F199" i="2"/>
  <c r="I199" i="2"/>
  <c r="J199" i="2"/>
  <c r="B120" i="2"/>
  <c r="C120" i="2"/>
  <c r="D120" i="2"/>
  <c r="G120" i="2"/>
  <c r="H120" i="2"/>
  <c r="I120" i="2"/>
  <c r="J120" i="2"/>
  <c r="B121" i="2"/>
  <c r="C121" i="2"/>
  <c r="D121" i="2"/>
  <c r="G121" i="2"/>
  <c r="H121" i="2"/>
  <c r="I121" i="2"/>
  <c r="J121" i="2"/>
  <c r="B122" i="2"/>
  <c r="C122" i="2"/>
  <c r="D122" i="2"/>
  <c r="G122" i="2"/>
  <c r="H122" i="2"/>
  <c r="I122" i="2"/>
  <c r="J122" i="2"/>
  <c r="B123" i="2"/>
  <c r="C123" i="2"/>
  <c r="D123" i="2"/>
  <c r="G123" i="2"/>
  <c r="H123" i="2"/>
  <c r="I123" i="2"/>
  <c r="J123" i="2"/>
  <c r="B124" i="2"/>
  <c r="C124" i="2"/>
  <c r="D124" i="2"/>
  <c r="G124" i="2"/>
  <c r="H124" i="2"/>
  <c r="I124" i="2"/>
  <c r="J124" i="2"/>
  <c r="B125" i="2"/>
  <c r="C125" i="2"/>
  <c r="D125" i="2"/>
  <c r="G125" i="2"/>
  <c r="H125" i="2"/>
  <c r="I125" i="2"/>
  <c r="J125" i="2"/>
  <c r="B126" i="2"/>
  <c r="C126" i="2"/>
  <c r="D126" i="2"/>
  <c r="G126" i="2"/>
  <c r="H126" i="2"/>
  <c r="I126" i="2"/>
  <c r="J126" i="2"/>
  <c r="B127" i="2"/>
  <c r="C127" i="2"/>
  <c r="D127" i="2"/>
  <c r="G127" i="2"/>
  <c r="H127" i="2"/>
  <c r="I127" i="2"/>
  <c r="J127" i="2"/>
  <c r="B128" i="2"/>
  <c r="C128" i="2"/>
  <c r="D128" i="2"/>
  <c r="G128" i="2"/>
  <c r="H128" i="2"/>
  <c r="I128" i="2"/>
  <c r="J128" i="2"/>
  <c r="B129" i="2"/>
  <c r="C129" i="2"/>
  <c r="D129" i="2"/>
  <c r="G129" i="2"/>
  <c r="H129" i="2"/>
  <c r="I129" i="2"/>
  <c r="J129" i="2"/>
  <c r="B130" i="2"/>
  <c r="C130" i="2"/>
  <c r="D130" i="2"/>
  <c r="G130" i="2"/>
  <c r="H130" i="2"/>
  <c r="I130" i="2"/>
  <c r="J130" i="2"/>
  <c r="B131" i="2"/>
  <c r="C131" i="2"/>
  <c r="D131" i="2"/>
  <c r="G131" i="2"/>
  <c r="H131" i="2"/>
  <c r="I131" i="2"/>
  <c r="J131" i="2"/>
  <c r="B132" i="2"/>
  <c r="C132" i="2"/>
  <c r="D132" i="2"/>
  <c r="G132" i="2"/>
  <c r="H132" i="2"/>
  <c r="I132" i="2"/>
  <c r="J132" i="2"/>
  <c r="B133" i="2"/>
  <c r="C133" i="2"/>
  <c r="D133" i="2"/>
  <c r="G133" i="2"/>
  <c r="H133" i="2"/>
  <c r="I133" i="2"/>
  <c r="J133" i="2"/>
  <c r="B134" i="2"/>
  <c r="C134" i="2"/>
  <c r="D134" i="2"/>
  <c r="G134" i="2"/>
  <c r="H134" i="2"/>
  <c r="I134" i="2"/>
  <c r="J134" i="2"/>
  <c r="B135" i="2"/>
  <c r="C135" i="2"/>
  <c r="D135" i="2"/>
  <c r="G135" i="2"/>
  <c r="H135" i="2"/>
  <c r="I135" i="2"/>
  <c r="J135" i="2"/>
  <c r="B136" i="2"/>
  <c r="C136" i="2"/>
  <c r="D136" i="2"/>
  <c r="G136" i="2"/>
  <c r="H136" i="2"/>
  <c r="I136" i="2"/>
  <c r="J136" i="2"/>
  <c r="B137" i="2"/>
  <c r="C137" i="2"/>
  <c r="D137" i="2"/>
  <c r="G137" i="2"/>
  <c r="H137" i="2"/>
  <c r="I137" i="2"/>
  <c r="J137" i="2"/>
  <c r="B138" i="2"/>
  <c r="C138" i="2"/>
  <c r="D138" i="2"/>
  <c r="E138" i="2"/>
  <c r="F138" i="2"/>
  <c r="I138" i="2"/>
  <c r="J138" i="2"/>
  <c r="B139" i="2"/>
  <c r="C139" i="2"/>
  <c r="D139" i="2"/>
  <c r="E139" i="2"/>
  <c r="F139" i="2"/>
  <c r="I139" i="2"/>
  <c r="J139" i="2"/>
  <c r="B140" i="2"/>
  <c r="C140" i="2"/>
  <c r="D140" i="2"/>
  <c r="E140" i="2"/>
  <c r="F140" i="2"/>
  <c r="I140" i="2"/>
  <c r="J140" i="2"/>
  <c r="B141" i="2"/>
  <c r="C141" i="2"/>
  <c r="D141" i="2"/>
  <c r="E141" i="2"/>
  <c r="F141" i="2"/>
  <c r="I141" i="2"/>
  <c r="J141" i="2"/>
  <c r="B142" i="2"/>
  <c r="C142" i="2"/>
  <c r="D142" i="2"/>
  <c r="E142" i="2"/>
  <c r="F142" i="2"/>
  <c r="I142" i="2"/>
  <c r="J142" i="2"/>
  <c r="B143" i="2"/>
  <c r="C143" i="2"/>
  <c r="D143" i="2"/>
  <c r="E143" i="2"/>
  <c r="F143" i="2"/>
  <c r="I143" i="2"/>
  <c r="J143" i="2"/>
  <c r="B144" i="2"/>
  <c r="C144" i="2"/>
  <c r="D144" i="2"/>
  <c r="E144" i="2"/>
  <c r="F144" i="2"/>
  <c r="I144" i="2"/>
  <c r="J144" i="2"/>
  <c r="B145" i="2"/>
  <c r="C145" i="2"/>
  <c r="D145" i="2"/>
  <c r="E145" i="2"/>
  <c r="F145" i="2"/>
  <c r="I145" i="2"/>
  <c r="J145" i="2"/>
  <c r="B146" i="2"/>
  <c r="C146" i="2"/>
  <c r="D146" i="2"/>
  <c r="E146" i="2"/>
  <c r="F146" i="2"/>
  <c r="I146" i="2"/>
  <c r="J146" i="2"/>
  <c r="B147" i="2"/>
  <c r="C147" i="2"/>
  <c r="D147" i="2"/>
  <c r="E147" i="2"/>
  <c r="F147" i="2"/>
  <c r="I147" i="2"/>
  <c r="J147" i="2"/>
  <c r="B148" i="2"/>
  <c r="C148" i="2"/>
  <c r="D148" i="2"/>
  <c r="E148" i="2"/>
  <c r="F148" i="2"/>
  <c r="I148" i="2"/>
  <c r="J148" i="2"/>
  <c r="B149" i="2"/>
  <c r="C149" i="2"/>
  <c r="D149" i="2"/>
  <c r="E149" i="2"/>
  <c r="F149" i="2"/>
  <c r="I149" i="2"/>
  <c r="J149" i="2"/>
  <c r="B150" i="2"/>
  <c r="C150" i="2"/>
  <c r="D150" i="2"/>
  <c r="E150" i="2"/>
  <c r="F150" i="2"/>
  <c r="I150" i="2"/>
  <c r="J150" i="2"/>
  <c r="B151" i="2"/>
  <c r="C151" i="2"/>
  <c r="D151" i="2"/>
  <c r="E151" i="2"/>
  <c r="F151" i="2"/>
  <c r="I151" i="2"/>
  <c r="J151" i="2"/>
  <c r="B152" i="2"/>
  <c r="C152" i="2"/>
  <c r="D152" i="2"/>
  <c r="E152" i="2"/>
  <c r="F152" i="2"/>
  <c r="I152" i="2"/>
  <c r="J152" i="2"/>
  <c r="B153" i="2"/>
  <c r="C153" i="2"/>
  <c r="D153" i="2"/>
  <c r="E153" i="2"/>
  <c r="F153" i="2"/>
  <c r="I153" i="2"/>
  <c r="J153" i="2"/>
  <c r="B154" i="2"/>
  <c r="C154" i="2"/>
  <c r="D154" i="2"/>
  <c r="E154" i="2"/>
  <c r="F154" i="2"/>
  <c r="I154" i="2"/>
  <c r="J154" i="2"/>
  <c r="B155" i="2"/>
  <c r="C155" i="2"/>
  <c r="D155" i="2"/>
  <c r="E155" i="2"/>
  <c r="F155" i="2"/>
  <c r="I155" i="2"/>
  <c r="J155" i="2"/>
  <c r="B156" i="2"/>
  <c r="C156" i="2"/>
  <c r="D156" i="2"/>
  <c r="E156" i="2"/>
  <c r="F156" i="2"/>
  <c r="G156" i="2"/>
  <c r="H156" i="2"/>
  <c r="B157" i="2"/>
  <c r="C157" i="2"/>
  <c r="D157" i="2"/>
  <c r="E157" i="2"/>
  <c r="F157" i="2"/>
  <c r="G157" i="2"/>
  <c r="H157" i="2"/>
  <c r="B158" i="2"/>
  <c r="C158" i="2"/>
  <c r="D158" i="2"/>
  <c r="E158" i="2"/>
  <c r="F158" i="2"/>
  <c r="G158" i="2"/>
  <c r="H158" i="2"/>
  <c r="F180" i="2"/>
  <c r="M213" i="1"/>
  <c r="P213" i="1" s="1"/>
  <c r="I211" i="2" s="1"/>
  <c r="M214" i="1"/>
  <c r="P214" i="1" s="1"/>
  <c r="I212" i="2" s="1"/>
  <c r="M215" i="1"/>
  <c r="J213" i="2" s="1"/>
  <c r="M216" i="1"/>
  <c r="P216" i="1" s="1"/>
  <c r="I214" i="2" s="1"/>
  <c r="M217" i="1"/>
  <c r="P217" i="1" s="1"/>
  <c r="I215" i="2" s="1"/>
  <c r="M218" i="1"/>
  <c r="M219" i="1"/>
  <c r="J217" i="2" s="1"/>
  <c r="M220" i="1"/>
  <c r="P220" i="1" s="1"/>
  <c r="I218" i="2" s="1"/>
  <c r="M221" i="1"/>
  <c r="P221" i="1" s="1"/>
  <c r="I219" i="2" s="1"/>
  <c r="M222" i="1"/>
  <c r="P222" i="1" s="1"/>
  <c r="I220" i="2" s="1"/>
  <c r="M223" i="1"/>
  <c r="J221" i="2" s="1"/>
  <c r="M224" i="1"/>
  <c r="P224" i="1" s="1"/>
  <c r="I222" i="2" s="1"/>
  <c r="M225" i="1"/>
  <c r="P225" i="1" s="1"/>
  <c r="I223" i="2" s="1"/>
  <c r="M226" i="1"/>
  <c r="M227" i="1"/>
  <c r="J225" i="2" s="1"/>
  <c r="M228" i="1"/>
  <c r="P228" i="1" s="1"/>
  <c r="I226" i="2" s="1"/>
  <c r="M229" i="1"/>
  <c r="P229" i="1" s="1"/>
  <c r="I227" i="2" s="1"/>
  <c r="M212" i="1"/>
  <c r="J210" i="2" s="1"/>
  <c r="L196" i="1"/>
  <c r="H194" i="2" s="1"/>
  <c r="L197" i="1"/>
  <c r="O197" i="1" s="1"/>
  <c r="G195" i="2" s="1"/>
  <c r="L198" i="1"/>
  <c r="O198" i="1" s="1"/>
  <c r="G196" i="2" s="1"/>
  <c r="L199" i="1"/>
  <c r="L200" i="1"/>
  <c r="H198" i="2" s="1"/>
  <c r="L201" i="1"/>
  <c r="O201" i="1" s="1"/>
  <c r="G199" i="2" s="1"/>
  <c r="L202" i="1"/>
  <c r="O202" i="1" s="1"/>
  <c r="G200" i="2" s="1"/>
  <c r="L203" i="1"/>
  <c r="O203" i="1" s="1"/>
  <c r="G201" i="2" s="1"/>
  <c r="L204" i="1"/>
  <c r="H202" i="2" s="1"/>
  <c r="L205" i="1"/>
  <c r="O205" i="1" s="1"/>
  <c r="G203" i="2" s="1"/>
  <c r="L206" i="1"/>
  <c r="O206" i="1" s="1"/>
  <c r="G204" i="2" s="1"/>
  <c r="L207" i="1"/>
  <c r="L208" i="1"/>
  <c r="H206" i="2" s="1"/>
  <c r="L209" i="1"/>
  <c r="O209" i="1" s="1"/>
  <c r="G207" i="2" s="1"/>
  <c r="L210" i="1"/>
  <c r="O210" i="1" s="1"/>
  <c r="G208" i="2" s="1"/>
  <c r="L211" i="1"/>
  <c r="O211" i="1" s="1"/>
  <c r="G209" i="2" s="1"/>
  <c r="L195" i="1"/>
  <c r="O195" i="1" s="1"/>
  <c r="G193" i="2" s="1"/>
  <c r="N181" i="1"/>
  <c r="E179" i="2" s="1"/>
  <c r="N182" i="1"/>
  <c r="E180" i="2" s="1"/>
  <c r="N183" i="1"/>
  <c r="E181" i="2" s="1"/>
  <c r="F182" i="2"/>
  <c r="N186" i="1"/>
  <c r="E184" i="2" s="1"/>
  <c r="F186" i="2"/>
  <c r="N189" i="1"/>
  <c r="E187" i="2" s="1"/>
  <c r="N193" i="1"/>
  <c r="E191" i="2" s="1"/>
  <c r="N194" i="1"/>
  <c r="E192" i="2" s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M159" i="1"/>
  <c r="P159" i="1" s="1"/>
  <c r="I157" i="2" s="1"/>
  <c r="M160" i="1"/>
  <c r="P160" i="1" s="1"/>
  <c r="I158" i="2" s="1"/>
  <c r="M161" i="1"/>
  <c r="J159" i="2" s="1"/>
  <c r="M162" i="1"/>
  <c r="P162" i="1" s="1"/>
  <c r="I160" i="2" s="1"/>
  <c r="M163" i="1"/>
  <c r="P163" i="1" s="1"/>
  <c r="I161" i="2" s="1"/>
  <c r="M164" i="1"/>
  <c r="M165" i="1"/>
  <c r="J163" i="2" s="1"/>
  <c r="M166" i="1"/>
  <c r="P166" i="1" s="1"/>
  <c r="I164" i="2" s="1"/>
  <c r="M167" i="1"/>
  <c r="P167" i="1" s="1"/>
  <c r="I165" i="2" s="1"/>
  <c r="M168" i="1"/>
  <c r="P168" i="1" s="1"/>
  <c r="I166" i="2" s="1"/>
  <c r="M169" i="1"/>
  <c r="J167" i="2" s="1"/>
  <c r="M170" i="1"/>
  <c r="P170" i="1" s="1"/>
  <c r="I168" i="2" s="1"/>
  <c r="M171" i="1"/>
  <c r="P171" i="1" s="1"/>
  <c r="I169" i="2" s="1"/>
  <c r="M172" i="1"/>
  <c r="M173" i="1"/>
  <c r="J171" i="2" s="1"/>
  <c r="M174" i="1"/>
  <c r="P174" i="1" s="1"/>
  <c r="I172" i="2" s="1"/>
  <c r="M175" i="1"/>
  <c r="P175" i="1" s="1"/>
  <c r="I173" i="2" s="1"/>
  <c r="M158" i="1"/>
  <c r="J156" i="2" s="1"/>
  <c r="L141" i="1"/>
  <c r="H139" i="2" s="1"/>
  <c r="L142" i="1"/>
  <c r="O142" i="1" s="1"/>
  <c r="G140" i="2" s="1"/>
  <c r="L143" i="1"/>
  <c r="O143" i="1" s="1"/>
  <c r="G141" i="2" s="1"/>
  <c r="L144" i="1"/>
  <c r="L145" i="1"/>
  <c r="H143" i="2" s="1"/>
  <c r="L146" i="1"/>
  <c r="O146" i="1" s="1"/>
  <c r="G144" i="2" s="1"/>
  <c r="L147" i="1"/>
  <c r="O147" i="1" s="1"/>
  <c r="G145" i="2" s="1"/>
  <c r="L148" i="1"/>
  <c r="O148" i="1" s="1"/>
  <c r="G146" i="2" s="1"/>
  <c r="L149" i="1"/>
  <c r="H147" i="2" s="1"/>
  <c r="L150" i="1"/>
  <c r="O150" i="1" s="1"/>
  <c r="G148" i="2" s="1"/>
  <c r="L151" i="1"/>
  <c r="O151" i="1" s="1"/>
  <c r="G149" i="2" s="1"/>
  <c r="L152" i="1"/>
  <c r="L153" i="1"/>
  <c r="H151" i="2" s="1"/>
  <c r="L154" i="1"/>
  <c r="O154" i="1" s="1"/>
  <c r="G152" i="2" s="1"/>
  <c r="L155" i="1"/>
  <c r="O155" i="1" s="1"/>
  <c r="G153" i="2" s="1"/>
  <c r="L156" i="1"/>
  <c r="O156" i="1" s="1"/>
  <c r="G154" i="2" s="1"/>
  <c r="L157" i="1"/>
  <c r="H155" i="2" s="1"/>
  <c r="L140" i="1"/>
  <c r="H138" i="2" s="1"/>
  <c r="F122" i="2"/>
  <c r="N125" i="1"/>
  <c r="E123" i="2" s="1"/>
  <c r="N126" i="1"/>
  <c r="E124" i="2" s="1"/>
  <c r="F125" i="2"/>
  <c r="F126" i="2"/>
  <c r="F127" i="2"/>
  <c r="F128" i="2"/>
  <c r="F130" i="2"/>
  <c r="N133" i="1"/>
  <c r="E131" i="2" s="1"/>
  <c r="N134" i="1"/>
  <c r="E132" i="2" s="1"/>
  <c r="F134" i="2"/>
  <c r="F135" i="2"/>
  <c r="F136" i="2"/>
  <c r="I96" i="1"/>
  <c r="I97" i="1"/>
  <c r="I98" i="1"/>
  <c r="H98" i="1" s="1"/>
  <c r="J98" i="1" s="1"/>
  <c r="I99" i="1"/>
  <c r="H99" i="1" s="1"/>
  <c r="J99" i="1" s="1"/>
  <c r="I100" i="1"/>
  <c r="H100" i="1" s="1"/>
  <c r="J100" i="1" s="1"/>
  <c r="I101" i="1"/>
  <c r="H101" i="1" s="1"/>
  <c r="J101" i="1" s="1"/>
  <c r="I102" i="1"/>
  <c r="H102" i="1" s="1"/>
  <c r="J102" i="1" s="1"/>
  <c r="I103" i="1"/>
  <c r="H103" i="1" s="1"/>
  <c r="J103" i="1" s="1"/>
  <c r="I104" i="1"/>
  <c r="I105" i="1"/>
  <c r="I106" i="1"/>
  <c r="H106" i="1" s="1"/>
  <c r="J106" i="1" s="1"/>
  <c r="I107" i="1"/>
  <c r="H107" i="1" s="1"/>
  <c r="J107" i="1" s="1"/>
  <c r="I108" i="1"/>
  <c r="H108" i="1" s="1"/>
  <c r="J108" i="1" s="1"/>
  <c r="I109" i="1"/>
  <c r="H109" i="1" s="1"/>
  <c r="J109" i="1" s="1"/>
  <c r="I110" i="1"/>
  <c r="H110" i="1" s="1"/>
  <c r="J110" i="1" s="1"/>
  <c r="I111" i="1"/>
  <c r="H111" i="1" s="1"/>
  <c r="J111" i="1" s="1"/>
  <c r="I112" i="1"/>
  <c r="I113" i="1"/>
  <c r="I114" i="1"/>
  <c r="H114" i="1" s="1"/>
  <c r="J114" i="1" s="1"/>
  <c r="I115" i="1"/>
  <c r="H115" i="1" s="1"/>
  <c r="J115" i="1" s="1"/>
  <c r="I116" i="1"/>
  <c r="H116" i="1" s="1"/>
  <c r="J116" i="1" s="1"/>
  <c r="I117" i="1"/>
  <c r="H117" i="1" s="1"/>
  <c r="J117" i="1" s="1"/>
  <c r="I118" i="1"/>
  <c r="H118" i="1" s="1"/>
  <c r="J118" i="1" s="1"/>
  <c r="I119" i="1"/>
  <c r="H119" i="1" s="1"/>
  <c r="J119" i="1" s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H121" i="1"/>
  <c r="J121" i="1" s="1"/>
  <c r="H120" i="1"/>
  <c r="J120" i="1" s="1"/>
  <c r="H113" i="1"/>
  <c r="J113" i="1" s="1"/>
  <c r="H112" i="1"/>
  <c r="J112" i="1" s="1"/>
  <c r="H105" i="1"/>
  <c r="J105" i="1" s="1"/>
  <c r="H104" i="1"/>
  <c r="J104" i="1" s="1"/>
  <c r="H97" i="1"/>
  <c r="J97" i="1" s="1"/>
  <c r="H96" i="1"/>
  <c r="J96" i="1" s="1"/>
  <c r="J51" i="2"/>
  <c r="I51" i="2"/>
  <c r="F51" i="2"/>
  <c r="E51" i="2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G50" i="2"/>
  <c r="H50" i="2"/>
  <c r="I50" i="2"/>
  <c r="J50" i="2"/>
  <c r="B51" i="2"/>
  <c r="C51" i="2"/>
  <c r="D51" i="2"/>
  <c r="B52" i="2"/>
  <c r="C52" i="2"/>
  <c r="D52" i="2"/>
  <c r="E52" i="2"/>
  <c r="F52" i="2"/>
  <c r="G52" i="2"/>
  <c r="H52" i="2"/>
  <c r="B53" i="2"/>
  <c r="C53" i="2"/>
  <c r="D53" i="2"/>
  <c r="G53" i="2"/>
  <c r="H53" i="2"/>
  <c r="I53" i="2"/>
  <c r="J53" i="2"/>
  <c r="B54" i="2"/>
  <c r="C54" i="2"/>
  <c r="D54" i="2"/>
  <c r="E54" i="2"/>
  <c r="F54" i="2"/>
  <c r="I54" i="2"/>
  <c r="J54" i="2"/>
  <c r="B55" i="2"/>
  <c r="C55" i="2"/>
  <c r="D55" i="2"/>
  <c r="E55" i="2"/>
  <c r="F55" i="2"/>
  <c r="G55" i="2"/>
  <c r="H55" i="2"/>
  <c r="B56" i="2"/>
  <c r="C56" i="2"/>
  <c r="D56" i="2"/>
  <c r="G56" i="2"/>
  <c r="H56" i="2"/>
  <c r="I56" i="2"/>
  <c r="J56" i="2"/>
  <c r="B57" i="2"/>
  <c r="C57" i="2"/>
  <c r="D57" i="2"/>
  <c r="E57" i="2"/>
  <c r="F57" i="2"/>
  <c r="I57" i="2"/>
  <c r="J57" i="2"/>
  <c r="B58" i="2"/>
  <c r="C58" i="2"/>
  <c r="D58" i="2"/>
  <c r="E58" i="2"/>
  <c r="F58" i="2"/>
  <c r="G58" i="2"/>
  <c r="H58" i="2"/>
  <c r="B59" i="2"/>
  <c r="C59" i="2"/>
  <c r="D59" i="2"/>
  <c r="G59" i="2"/>
  <c r="H59" i="2"/>
  <c r="I59" i="2"/>
  <c r="J59" i="2"/>
  <c r="B60" i="2"/>
  <c r="C60" i="2"/>
  <c r="D60" i="2"/>
  <c r="E60" i="2"/>
  <c r="F60" i="2"/>
  <c r="I60" i="2"/>
  <c r="J60" i="2"/>
  <c r="B61" i="2"/>
  <c r="C61" i="2"/>
  <c r="D61" i="2"/>
  <c r="E61" i="2"/>
  <c r="F61" i="2"/>
  <c r="G61" i="2"/>
  <c r="H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D2" i="2"/>
  <c r="C2" i="2"/>
  <c r="B2" i="2"/>
  <c r="I91" i="1"/>
  <c r="H91" i="1" s="1"/>
  <c r="J91" i="1" s="1"/>
  <c r="N91" i="1" s="1"/>
  <c r="I92" i="1"/>
  <c r="H92" i="1" s="1"/>
  <c r="J92" i="1" s="1"/>
  <c r="I93" i="1"/>
  <c r="H93" i="1" s="1"/>
  <c r="J93" i="1" s="1"/>
  <c r="I94" i="1"/>
  <c r="H94" i="1" s="1"/>
  <c r="J94" i="1" s="1"/>
  <c r="N94" i="1" s="1"/>
  <c r="I95" i="1"/>
  <c r="H95" i="1" s="1"/>
  <c r="J95" i="1" s="1"/>
  <c r="L95" i="1" s="1"/>
  <c r="O95" i="1" s="1"/>
  <c r="I90" i="1"/>
  <c r="H90" i="1" s="1"/>
  <c r="J90" i="1" s="1"/>
  <c r="I89" i="1"/>
  <c r="H89" i="1" s="1"/>
  <c r="J89" i="1" s="1"/>
  <c r="L89" i="1" s="1"/>
  <c r="I88" i="1"/>
  <c r="H88" i="1" s="1"/>
  <c r="J88" i="1" s="1"/>
  <c r="I87" i="1"/>
  <c r="H87" i="1" s="1"/>
  <c r="J87" i="1" s="1"/>
  <c r="I74" i="1"/>
  <c r="H74" i="1" s="1"/>
  <c r="J74" i="1" s="1"/>
  <c r="I75" i="1"/>
  <c r="H75" i="1" s="1"/>
  <c r="J75" i="1" s="1"/>
  <c r="I76" i="1"/>
  <c r="H76" i="1" s="1"/>
  <c r="J76" i="1" s="1"/>
  <c r="I77" i="1"/>
  <c r="H77" i="1" s="1"/>
  <c r="J77" i="1" s="1"/>
  <c r="I78" i="1"/>
  <c r="H78" i="1" s="1"/>
  <c r="J78" i="1" s="1"/>
  <c r="N78" i="1" s="1"/>
  <c r="I79" i="1"/>
  <c r="H79" i="1" s="1"/>
  <c r="J79" i="1" s="1"/>
  <c r="N79" i="1" s="1"/>
  <c r="I80" i="1"/>
  <c r="H80" i="1" s="1"/>
  <c r="J80" i="1" s="1"/>
  <c r="I81" i="1"/>
  <c r="H81" i="1" s="1"/>
  <c r="J81" i="1" s="1"/>
  <c r="I82" i="1"/>
  <c r="I83" i="1"/>
  <c r="H83" i="1" s="1"/>
  <c r="J83" i="1" s="1"/>
  <c r="L83" i="1" s="1"/>
  <c r="O83" i="1" s="1"/>
  <c r="I84" i="1"/>
  <c r="H84" i="1" s="1"/>
  <c r="J84" i="1" s="1"/>
  <c r="I85" i="1"/>
  <c r="H85" i="1" s="1"/>
  <c r="J85" i="1" s="1"/>
  <c r="I86" i="1"/>
  <c r="H86" i="1" s="1"/>
  <c r="J86" i="1" s="1"/>
  <c r="N86" i="1" s="1"/>
  <c r="I73" i="1"/>
  <c r="H73" i="1" s="1"/>
  <c r="J73" i="1" s="1"/>
  <c r="I68" i="1"/>
  <c r="H68" i="1" s="1"/>
  <c r="J68" i="1" s="1"/>
  <c r="I69" i="1"/>
  <c r="H69" i="1" s="1"/>
  <c r="J69" i="1" s="1"/>
  <c r="I70" i="1"/>
  <c r="H70" i="1" s="1"/>
  <c r="J70" i="1" s="1"/>
  <c r="N70" i="1" s="1"/>
  <c r="I71" i="1"/>
  <c r="H71" i="1" s="1"/>
  <c r="J71" i="1" s="1"/>
  <c r="M71" i="1" s="1"/>
  <c r="I72" i="1"/>
  <c r="H72" i="1" s="1"/>
  <c r="J72" i="1" s="1"/>
  <c r="I67" i="1"/>
  <c r="H67" i="1" s="1"/>
  <c r="J67" i="1" s="1"/>
  <c r="M67" i="1" s="1"/>
  <c r="I65" i="1"/>
  <c r="H65" i="1" s="1"/>
  <c r="J65" i="1" s="1"/>
  <c r="M65" i="1" s="1"/>
  <c r="I66" i="1"/>
  <c r="H66" i="1" s="1"/>
  <c r="J66" i="1" s="1"/>
  <c r="I64" i="1"/>
  <c r="H64" i="1" s="1"/>
  <c r="J64" i="1" s="1"/>
  <c r="I62" i="1"/>
  <c r="H62" i="1" s="1"/>
  <c r="J62" i="1" s="1"/>
  <c r="L62" i="1" s="1"/>
  <c r="H60" i="2" s="1"/>
  <c r="I63" i="1"/>
  <c r="H63" i="1" s="1"/>
  <c r="J63" i="1" s="1"/>
  <c r="M63" i="1" s="1"/>
  <c r="I61" i="1"/>
  <c r="H61" i="1" s="1"/>
  <c r="J61" i="1" s="1"/>
  <c r="F59" i="2" s="1"/>
  <c r="I41" i="1"/>
  <c r="H41" i="1" s="1"/>
  <c r="J41" i="1" s="1"/>
  <c r="N41" i="1" s="1"/>
  <c r="E39" i="2" s="1"/>
  <c r="I42" i="1"/>
  <c r="H42" i="1" s="1"/>
  <c r="J42" i="1" s="1"/>
  <c r="I43" i="1"/>
  <c r="H43" i="1" s="1"/>
  <c r="J43" i="1" s="1"/>
  <c r="L43" i="1" s="1"/>
  <c r="O43" i="1" s="1"/>
  <c r="G41" i="2" s="1"/>
  <c r="I44" i="1"/>
  <c r="H44" i="1" s="1"/>
  <c r="J44" i="1" s="1"/>
  <c r="I45" i="1"/>
  <c r="H45" i="1" s="1"/>
  <c r="J45" i="1" s="1"/>
  <c r="L45" i="1" s="1"/>
  <c r="O45" i="1" s="1"/>
  <c r="G43" i="2" s="1"/>
  <c r="I46" i="1"/>
  <c r="H46" i="1" s="1"/>
  <c r="J46" i="1" s="1"/>
  <c r="I47" i="1"/>
  <c r="H47" i="1" s="1"/>
  <c r="J47" i="1" s="1"/>
  <c r="N47" i="1" s="1"/>
  <c r="E45" i="2" s="1"/>
  <c r="I48" i="1"/>
  <c r="I49" i="1"/>
  <c r="I50" i="1"/>
  <c r="H50" i="1" s="1"/>
  <c r="J50" i="1" s="1"/>
  <c r="I51" i="1"/>
  <c r="H51" i="1" s="1"/>
  <c r="J51" i="1" s="1"/>
  <c r="M51" i="1" s="1"/>
  <c r="P51" i="1" s="1"/>
  <c r="I49" i="2" s="1"/>
  <c r="I52" i="1"/>
  <c r="H52" i="1" s="1"/>
  <c r="J52" i="1" s="1"/>
  <c r="I53" i="1"/>
  <c r="H53" i="1" s="1"/>
  <c r="J53" i="1" s="1"/>
  <c r="L53" i="1" s="1"/>
  <c r="O53" i="1" s="1"/>
  <c r="G51" i="2" s="1"/>
  <c r="I54" i="1"/>
  <c r="H54" i="1" s="1"/>
  <c r="J54" i="1" s="1"/>
  <c r="M54" i="1" s="1"/>
  <c r="J52" i="2" s="1"/>
  <c r="I55" i="1"/>
  <c r="I56" i="1"/>
  <c r="H56" i="1" s="1"/>
  <c r="J56" i="1" s="1"/>
  <c r="L56" i="1" s="1"/>
  <c r="H54" i="2" s="1"/>
  <c r="I57" i="1"/>
  <c r="H57" i="1" s="1"/>
  <c r="J57" i="1" s="1"/>
  <c r="M57" i="1" s="1"/>
  <c r="J55" i="2" s="1"/>
  <c r="I58" i="1"/>
  <c r="H58" i="1" s="1"/>
  <c r="J58" i="1" s="1"/>
  <c r="F56" i="2" s="1"/>
  <c r="I59" i="1"/>
  <c r="H59" i="1" s="1"/>
  <c r="J59" i="1" s="1"/>
  <c r="L59" i="1" s="1"/>
  <c r="H57" i="2" s="1"/>
  <c r="I60" i="1"/>
  <c r="H60" i="1" s="1"/>
  <c r="J60" i="1" s="1"/>
  <c r="M60" i="1" s="1"/>
  <c r="J58" i="2" s="1"/>
  <c r="I40" i="1"/>
  <c r="H40" i="1" s="1"/>
  <c r="J40" i="1" s="1"/>
  <c r="N40" i="1" s="1"/>
  <c r="E38" i="2" s="1"/>
  <c r="I28" i="1"/>
  <c r="H28" i="1" s="1"/>
  <c r="J28" i="1" s="1"/>
  <c r="I29" i="1"/>
  <c r="H29" i="1" s="1"/>
  <c r="J29" i="1" s="1"/>
  <c r="I30" i="1"/>
  <c r="H30" i="1" s="1"/>
  <c r="J30" i="1" s="1"/>
  <c r="N30" i="1" s="1"/>
  <c r="E28" i="2" s="1"/>
  <c r="I31" i="1"/>
  <c r="H31" i="1" s="1"/>
  <c r="J31" i="1" s="1"/>
  <c r="L31" i="1" s="1"/>
  <c r="I32" i="1"/>
  <c r="H32" i="1" s="1"/>
  <c r="J32" i="1" s="1"/>
  <c r="I33" i="1"/>
  <c r="H33" i="1" s="1"/>
  <c r="J33" i="1" s="1"/>
  <c r="I34" i="1"/>
  <c r="H34" i="1" s="1"/>
  <c r="J34" i="1" s="1"/>
  <c r="I35" i="1"/>
  <c r="H35" i="1" s="1"/>
  <c r="J35" i="1" s="1"/>
  <c r="I36" i="1"/>
  <c r="H36" i="1" s="1"/>
  <c r="J36" i="1" s="1"/>
  <c r="I37" i="1"/>
  <c r="H37" i="1" s="1"/>
  <c r="J37" i="1" s="1"/>
  <c r="I38" i="1"/>
  <c r="H38" i="1" s="1"/>
  <c r="J38" i="1" s="1"/>
  <c r="N38" i="1" s="1"/>
  <c r="E36" i="2" s="1"/>
  <c r="I39" i="1"/>
  <c r="H39" i="1" s="1"/>
  <c r="J39" i="1" s="1"/>
  <c r="L39" i="1" s="1"/>
  <c r="I27" i="1"/>
  <c r="H27" i="1" s="1"/>
  <c r="J27" i="1" s="1"/>
  <c r="I19" i="1"/>
  <c r="H19" i="1" s="1"/>
  <c r="J19" i="1" s="1"/>
  <c r="I20" i="1"/>
  <c r="H20" i="1" s="1"/>
  <c r="J20" i="1" s="1"/>
  <c r="M20" i="1" s="1"/>
  <c r="P20" i="1" s="1"/>
  <c r="I18" i="2" s="1"/>
  <c r="I21" i="1"/>
  <c r="H21" i="1" s="1"/>
  <c r="J21" i="1" s="1"/>
  <c r="I22" i="1"/>
  <c r="H22" i="1" s="1"/>
  <c r="J22" i="1" s="1"/>
  <c r="L22" i="1" s="1"/>
  <c r="I23" i="1"/>
  <c r="H23" i="1" s="1"/>
  <c r="J23" i="1" s="1"/>
  <c r="N23" i="1" s="1"/>
  <c r="E21" i="2" s="1"/>
  <c r="I24" i="1"/>
  <c r="H24" i="1" s="1"/>
  <c r="J24" i="1" s="1"/>
  <c r="I25" i="1"/>
  <c r="H25" i="1" s="1"/>
  <c r="J25" i="1" s="1"/>
  <c r="I26" i="1"/>
  <c r="H26" i="1" s="1"/>
  <c r="J26" i="1" s="1"/>
  <c r="L26" i="1" s="1"/>
  <c r="I18" i="1"/>
  <c r="H18" i="1" s="1"/>
  <c r="J18" i="1" s="1"/>
  <c r="N18" i="1" s="1"/>
  <c r="E16" i="2" s="1"/>
  <c r="I5" i="1"/>
  <c r="H5" i="1" s="1"/>
  <c r="J5" i="1" s="1"/>
  <c r="I6" i="1"/>
  <c r="H6" i="1" s="1"/>
  <c r="J6" i="1" s="1"/>
  <c r="M6" i="1" s="1"/>
  <c r="I7" i="1"/>
  <c r="H7" i="1" s="1"/>
  <c r="J7" i="1" s="1"/>
  <c r="I8" i="1"/>
  <c r="H8" i="1" s="1"/>
  <c r="J8" i="1" s="1"/>
  <c r="I9" i="1"/>
  <c r="H9" i="1" s="1"/>
  <c r="J9" i="1" s="1"/>
  <c r="I10" i="1"/>
  <c r="H10" i="1" s="1"/>
  <c r="J10" i="1" s="1"/>
  <c r="I11" i="1"/>
  <c r="H11" i="1" s="1"/>
  <c r="J11" i="1" s="1"/>
  <c r="I12" i="1"/>
  <c r="H12" i="1" s="1"/>
  <c r="J12" i="1" s="1"/>
  <c r="I13" i="1"/>
  <c r="H13" i="1" s="1"/>
  <c r="J13" i="1" s="1"/>
  <c r="I14" i="1"/>
  <c r="H14" i="1" s="1"/>
  <c r="J14" i="1" s="1"/>
  <c r="N14" i="1" s="1"/>
  <c r="E12" i="2" s="1"/>
  <c r="I15" i="1"/>
  <c r="H15" i="1" s="1"/>
  <c r="J15" i="1" s="1"/>
  <c r="N15" i="1" s="1"/>
  <c r="E13" i="2" s="1"/>
  <c r="I16" i="1"/>
  <c r="H16" i="1" s="1"/>
  <c r="J16" i="1" s="1"/>
  <c r="L16" i="1" s="1"/>
  <c r="O16" i="1" s="1"/>
  <c r="G14" i="2" s="1"/>
  <c r="I17" i="1"/>
  <c r="H17" i="1" s="1"/>
  <c r="J17" i="1" s="1"/>
  <c r="I4" i="1"/>
  <c r="H4" i="1" s="1"/>
  <c r="J4" i="1" s="1"/>
  <c r="L4" i="1" s="1"/>
  <c r="O4" i="1" s="1"/>
  <c r="G2" i="2" s="1"/>
  <c r="H82" i="1"/>
  <c r="J82" i="1" s="1"/>
  <c r="H55" i="1"/>
  <c r="J55" i="1" s="1"/>
  <c r="H49" i="1"/>
  <c r="J49" i="1" s="1"/>
  <c r="L49" i="1" s="1"/>
  <c r="O49" i="1" s="1"/>
  <c r="G47" i="2" s="1"/>
  <c r="H48" i="1"/>
  <c r="J48" i="1" s="1"/>
  <c r="N48" i="1" s="1"/>
  <c r="E46" i="2" s="1"/>
  <c r="N66" i="1" l="1"/>
  <c r="N82" i="1"/>
  <c r="N50" i="1"/>
  <c r="E48" i="2" s="1"/>
  <c r="N42" i="1"/>
  <c r="E40" i="2" s="1"/>
  <c r="N74" i="1"/>
  <c r="N52" i="1"/>
  <c r="E50" i="2" s="1"/>
  <c r="N44" i="1"/>
  <c r="E42" i="2" s="1"/>
  <c r="N19" i="1"/>
  <c r="E17" i="2" s="1"/>
  <c r="N27" i="1"/>
  <c r="E25" i="2" s="1"/>
  <c r="N75" i="1"/>
  <c r="J169" i="2"/>
  <c r="H200" i="2"/>
  <c r="J219" i="2"/>
  <c r="H196" i="2"/>
  <c r="O157" i="1"/>
  <c r="G155" i="2" s="1"/>
  <c r="O149" i="1"/>
  <c r="G147" i="2" s="1"/>
  <c r="F192" i="2"/>
  <c r="J331" i="2"/>
  <c r="O153" i="1"/>
  <c r="G151" i="2" s="1"/>
  <c r="J223" i="2"/>
  <c r="H291" i="2"/>
  <c r="J173" i="2"/>
  <c r="F184" i="2"/>
  <c r="J215" i="2"/>
  <c r="H275" i="2"/>
  <c r="P165" i="1"/>
  <c r="I163" i="2" s="1"/>
  <c r="F176" i="2"/>
  <c r="J315" i="2"/>
  <c r="H204" i="2"/>
  <c r="H149" i="2"/>
  <c r="P169" i="1"/>
  <c r="I167" i="2" s="1"/>
  <c r="N180" i="1"/>
  <c r="E178" i="2" s="1"/>
  <c r="O200" i="1"/>
  <c r="G198" i="2" s="1"/>
  <c r="P219" i="1"/>
  <c r="I217" i="2" s="1"/>
  <c r="H287" i="2"/>
  <c r="H271" i="2"/>
  <c r="J327" i="2"/>
  <c r="J311" i="2"/>
  <c r="O145" i="1"/>
  <c r="G143" i="2" s="1"/>
  <c r="J161" i="2"/>
  <c r="N192" i="1"/>
  <c r="E190" i="2" s="1"/>
  <c r="H193" i="2"/>
  <c r="O196" i="1"/>
  <c r="G194" i="2" s="1"/>
  <c r="P215" i="1"/>
  <c r="I213" i="2" s="1"/>
  <c r="N132" i="1"/>
  <c r="E130" i="2" s="1"/>
  <c r="H141" i="2"/>
  <c r="P161" i="1"/>
  <c r="I159" i="2" s="1"/>
  <c r="F188" i="2"/>
  <c r="H208" i="2"/>
  <c r="J227" i="2"/>
  <c r="J211" i="2"/>
  <c r="H299" i="2"/>
  <c r="H283" i="2"/>
  <c r="H267" i="2"/>
  <c r="J323" i="2"/>
  <c r="J307" i="2"/>
  <c r="N128" i="1"/>
  <c r="E126" i="2" s="1"/>
  <c r="O141" i="1"/>
  <c r="G139" i="2" s="1"/>
  <c r="J157" i="2"/>
  <c r="N188" i="1"/>
  <c r="E186" i="2" s="1"/>
  <c r="O208" i="1"/>
  <c r="G206" i="2" s="1"/>
  <c r="P227" i="1"/>
  <c r="I225" i="2" s="1"/>
  <c r="H295" i="2"/>
  <c r="H279" i="2"/>
  <c r="J335" i="2"/>
  <c r="J319" i="2"/>
  <c r="J303" i="2"/>
  <c r="H153" i="2"/>
  <c r="P173" i="1"/>
  <c r="I171" i="2" s="1"/>
  <c r="N184" i="1"/>
  <c r="E182" i="2" s="1"/>
  <c r="O204" i="1"/>
  <c r="G202" i="2" s="1"/>
  <c r="P223" i="1"/>
  <c r="I221" i="2" s="1"/>
  <c r="N129" i="1"/>
  <c r="E127" i="2" s="1"/>
  <c r="N124" i="1"/>
  <c r="E122" i="2" s="1"/>
  <c r="F124" i="2"/>
  <c r="N137" i="1"/>
  <c r="E135" i="2" s="1"/>
  <c r="N136" i="1"/>
  <c r="E134" i="2" s="1"/>
  <c r="O152" i="1"/>
  <c r="G150" i="2" s="1"/>
  <c r="H150" i="2"/>
  <c r="N179" i="1"/>
  <c r="E177" i="2" s="1"/>
  <c r="F177" i="2"/>
  <c r="O199" i="1"/>
  <c r="G197" i="2" s="1"/>
  <c r="H197" i="2"/>
  <c r="N260" i="1"/>
  <c r="E258" i="2" s="1"/>
  <c r="N252" i="1"/>
  <c r="E250" i="2" s="1"/>
  <c r="N244" i="1"/>
  <c r="E242" i="2" s="1"/>
  <c r="N236" i="1"/>
  <c r="E234" i="2" s="1"/>
  <c r="O300" i="1"/>
  <c r="G298" i="2" s="1"/>
  <c r="H298" i="2"/>
  <c r="O292" i="1"/>
  <c r="G290" i="2" s="1"/>
  <c r="H290" i="2"/>
  <c r="O284" i="1"/>
  <c r="G282" i="2" s="1"/>
  <c r="H282" i="2"/>
  <c r="O276" i="1"/>
  <c r="G274" i="2" s="1"/>
  <c r="H274" i="2"/>
  <c r="O268" i="1"/>
  <c r="G266" i="2" s="1"/>
  <c r="H266" i="2"/>
  <c r="P332" i="1"/>
  <c r="I330" i="2" s="1"/>
  <c r="J330" i="2"/>
  <c r="P324" i="1"/>
  <c r="I322" i="2" s="1"/>
  <c r="J322" i="2"/>
  <c r="P316" i="1"/>
  <c r="I314" i="2" s="1"/>
  <c r="J314" i="2"/>
  <c r="P308" i="1"/>
  <c r="I306" i="2" s="1"/>
  <c r="J306" i="2"/>
  <c r="F137" i="2"/>
  <c r="O144" i="1"/>
  <c r="G142" i="2" s="1"/>
  <c r="H142" i="2"/>
  <c r="P164" i="1"/>
  <c r="I162" i="2" s="1"/>
  <c r="J162" i="2"/>
  <c r="P226" i="1"/>
  <c r="I224" i="2" s="1"/>
  <c r="J224" i="2"/>
  <c r="F132" i="2"/>
  <c r="P172" i="1"/>
  <c r="I170" i="2" s="1"/>
  <c r="J170" i="2"/>
  <c r="F121" i="2"/>
  <c r="F174" i="2"/>
  <c r="N176" i="1"/>
  <c r="E174" i="2" s="1"/>
  <c r="N187" i="1"/>
  <c r="E185" i="2" s="1"/>
  <c r="F185" i="2"/>
  <c r="O207" i="1"/>
  <c r="G205" i="2" s="1"/>
  <c r="H205" i="2"/>
  <c r="P218" i="1"/>
  <c r="I216" i="2" s="1"/>
  <c r="J216" i="2"/>
  <c r="F129" i="2"/>
  <c r="H145" i="2"/>
  <c r="J165" i="2"/>
  <c r="F131" i="2"/>
  <c r="F123" i="2"/>
  <c r="H154" i="2"/>
  <c r="H146" i="2"/>
  <c r="P158" i="1"/>
  <c r="I156" i="2" s="1"/>
  <c r="J166" i="2"/>
  <c r="J158" i="2"/>
  <c r="F189" i="2"/>
  <c r="F181" i="2"/>
  <c r="H209" i="2"/>
  <c r="H201" i="2"/>
  <c r="P212" i="1"/>
  <c r="I210" i="2" s="1"/>
  <c r="J220" i="2"/>
  <c r="J212" i="2"/>
  <c r="N230" i="1"/>
  <c r="E228" i="2" s="1"/>
  <c r="O266" i="1"/>
  <c r="G264" i="2" s="1"/>
  <c r="H296" i="2"/>
  <c r="H292" i="2"/>
  <c r="H288" i="2"/>
  <c r="H284" i="2"/>
  <c r="H280" i="2"/>
  <c r="H276" i="2"/>
  <c r="H272" i="2"/>
  <c r="H268" i="2"/>
  <c r="P302" i="1"/>
  <c r="I300" i="2" s="1"/>
  <c r="J332" i="2"/>
  <c r="J328" i="2"/>
  <c r="J324" i="2"/>
  <c r="J320" i="2"/>
  <c r="J316" i="2"/>
  <c r="J312" i="2"/>
  <c r="J308" i="2"/>
  <c r="J304" i="2"/>
  <c r="N138" i="1"/>
  <c r="E136" i="2" s="1"/>
  <c r="N130" i="1"/>
  <c r="E128" i="2" s="1"/>
  <c r="N122" i="1"/>
  <c r="E120" i="2" s="1"/>
  <c r="N135" i="1"/>
  <c r="E133" i="2" s="1"/>
  <c r="N127" i="1"/>
  <c r="E125" i="2" s="1"/>
  <c r="O140" i="1"/>
  <c r="G138" i="2" s="1"/>
  <c r="H152" i="2"/>
  <c r="H148" i="2"/>
  <c r="H144" i="2"/>
  <c r="H140" i="2"/>
  <c r="J172" i="2"/>
  <c r="J168" i="2"/>
  <c r="J164" i="2"/>
  <c r="J160" i="2"/>
  <c r="F191" i="2"/>
  <c r="F187" i="2"/>
  <c r="F183" i="2"/>
  <c r="F179" i="2"/>
  <c r="F175" i="2"/>
  <c r="H207" i="2"/>
  <c r="H203" i="2"/>
  <c r="H199" i="2"/>
  <c r="H195" i="2"/>
  <c r="J226" i="2"/>
  <c r="J222" i="2"/>
  <c r="J218" i="2"/>
  <c r="J214" i="2"/>
  <c r="H294" i="2"/>
  <c r="H286" i="2"/>
  <c r="H278" i="2"/>
  <c r="H270" i="2"/>
  <c r="J334" i="2"/>
  <c r="J326" i="2"/>
  <c r="J318" i="2"/>
  <c r="J310" i="2"/>
  <c r="J302" i="2"/>
  <c r="H297" i="2"/>
  <c r="H293" i="2"/>
  <c r="H289" i="2"/>
  <c r="H285" i="2"/>
  <c r="H281" i="2"/>
  <c r="H277" i="2"/>
  <c r="H273" i="2"/>
  <c r="H269" i="2"/>
  <c r="H265" i="2"/>
  <c r="J333" i="2"/>
  <c r="J329" i="2"/>
  <c r="J325" i="2"/>
  <c r="J321" i="2"/>
  <c r="J317" i="2"/>
  <c r="J313" i="2"/>
  <c r="J309" i="2"/>
  <c r="J305" i="2"/>
  <c r="J301" i="2"/>
  <c r="L96" i="1"/>
  <c r="M96" i="1"/>
  <c r="L97" i="1"/>
  <c r="M97" i="1"/>
  <c r="P97" i="1" s="1"/>
  <c r="I95" i="2" s="1"/>
  <c r="L98" i="1"/>
  <c r="O98" i="1" s="1"/>
  <c r="G96" i="2" s="1"/>
  <c r="M98" i="1"/>
  <c r="N99" i="1"/>
  <c r="E97" i="2" s="1"/>
  <c r="L99" i="1"/>
  <c r="M99" i="1"/>
  <c r="L100" i="1"/>
  <c r="H98" i="2" s="1"/>
  <c r="M100" i="1"/>
  <c r="N101" i="1"/>
  <c r="E99" i="2" s="1"/>
  <c r="L101" i="1"/>
  <c r="M101" i="1"/>
  <c r="P101" i="1" s="1"/>
  <c r="I99" i="2" s="1"/>
  <c r="L102" i="1"/>
  <c r="M102" i="1"/>
  <c r="L103" i="1"/>
  <c r="M103" i="1"/>
  <c r="L104" i="1"/>
  <c r="M104" i="1"/>
  <c r="L105" i="1"/>
  <c r="M105" i="1"/>
  <c r="P105" i="1" s="1"/>
  <c r="I103" i="2" s="1"/>
  <c r="L106" i="1"/>
  <c r="O106" i="1" s="1"/>
  <c r="G104" i="2" s="1"/>
  <c r="M106" i="1"/>
  <c r="N107" i="1"/>
  <c r="E105" i="2" s="1"/>
  <c r="L107" i="1"/>
  <c r="M107" i="1"/>
  <c r="L108" i="1"/>
  <c r="H106" i="2" s="1"/>
  <c r="M108" i="1"/>
  <c r="N109" i="1"/>
  <c r="E107" i="2" s="1"/>
  <c r="L109" i="1"/>
  <c r="M109" i="1"/>
  <c r="P109" i="1" s="1"/>
  <c r="I107" i="2" s="1"/>
  <c r="L110" i="1"/>
  <c r="M110" i="1"/>
  <c r="L111" i="1"/>
  <c r="M111" i="1"/>
  <c r="L112" i="1"/>
  <c r="M112" i="1"/>
  <c r="L113" i="1"/>
  <c r="M113" i="1"/>
  <c r="P113" i="1" s="1"/>
  <c r="I111" i="2" s="1"/>
  <c r="L114" i="1"/>
  <c r="O114" i="1" s="1"/>
  <c r="G112" i="2" s="1"/>
  <c r="M114" i="1"/>
  <c r="N115" i="1"/>
  <c r="E113" i="2" s="1"/>
  <c r="L115" i="1"/>
  <c r="M115" i="1"/>
  <c r="L116" i="1"/>
  <c r="H114" i="2" s="1"/>
  <c r="M116" i="1"/>
  <c r="N117" i="1"/>
  <c r="E115" i="2" s="1"/>
  <c r="L117" i="1"/>
  <c r="M117" i="1"/>
  <c r="P117" i="1" s="1"/>
  <c r="I115" i="2" s="1"/>
  <c r="L118" i="1"/>
  <c r="M118" i="1"/>
  <c r="L119" i="1"/>
  <c r="M119" i="1"/>
  <c r="L120" i="1"/>
  <c r="M120" i="1"/>
  <c r="L121" i="1"/>
  <c r="M121" i="1"/>
  <c r="P121" i="1" s="1"/>
  <c r="I119" i="2" s="1"/>
  <c r="H96" i="2"/>
  <c r="O39" i="1"/>
  <c r="G37" i="2" s="1"/>
  <c r="H37" i="2"/>
  <c r="N72" i="1"/>
  <c r="N9" i="1"/>
  <c r="E7" i="2" s="1"/>
  <c r="F7" i="2"/>
  <c r="O31" i="1"/>
  <c r="G29" i="2" s="1"/>
  <c r="H29" i="2"/>
  <c r="N17" i="1"/>
  <c r="E15" i="2" s="1"/>
  <c r="F15" i="2"/>
  <c r="F45" i="2"/>
  <c r="J18" i="2"/>
  <c r="N64" i="1"/>
  <c r="N92" i="1"/>
  <c r="H2" i="2"/>
  <c r="F13" i="2"/>
  <c r="N69" i="1"/>
  <c r="H47" i="2"/>
  <c r="F46" i="2"/>
  <c r="H43" i="2"/>
  <c r="F42" i="2"/>
  <c r="F38" i="2"/>
  <c r="F28" i="2"/>
  <c r="F12" i="2"/>
  <c r="N32" i="1"/>
  <c r="E30" i="2" s="1"/>
  <c r="F30" i="2"/>
  <c r="P6" i="1"/>
  <c r="I4" i="2" s="1"/>
  <c r="J4" i="2"/>
  <c r="N21" i="1"/>
  <c r="E19" i="2" s="1"/>
  <c r="F19" i="2"/>
  <c r="N68" i="1"/>
  <c r="N80" i="1"/>
  <c r="N88" i="1"/>
  <c r="F17" i="2"/>
  <c r="N8" i="1"/>
  <c r="E6" i="2" s="1"/>
  <c r="F6" i="2"/>
  <c r="P71" i="1"/>
  <c r="I69" i="2" s="1"/>
  <c r="J69" i="2"/>
  <c r="O22" i="1"/>
  <c r="G20" i="2" s="1"/>
  <c r="H20" i="2"/>
  <c r="N13" i="1"/>
  <c r="E11" i="2" s="1"/>
  <c r="F11" i="2"/>
  <c r="N5" i="1"/>
  <c r="E3" i="2" s="1"/>
  <c r="F3" i="2"/>
  <c r="O89" i="1"/>
  <c r="J49" i="2"/>
  <c r="F39" i="2"/>
  <c r="F16" i="2"/>
  <c r="N33" i="1"/>
  <c r="E31" i="2" s="1"/>
  <c r="F31" i="2"/>
  <c r="P65" i="1"/>
  <c r="I63" i="2" s="1"/>
  <c r="F21" i="2"/>
  <c r="O26" i="1"/>
  <c r="G24" i="2" s="1"/>
  <c r="H24" i="2"/>
  <c r="P67" i="1"/>
  <c r="I65" i="2" s="1"/>
  <c r="J65" i="2"/>
  <c r="N85" i="1"/>
  <c r="N77" i="1"/>
  <c r="F48" i="2"/>
  <c r="H41" i="2"/>
  <c r="F40" i="2"/>
  <c r="F36" i="2"/>
  <c r="F25" i="2"/>
  <c r="H14" i="2"/>
  <c r="J63" i="2"/>
  <c r="J61" i="2"/>
  <c r="P63" i="1"/>
  <c r="I61" i="2" s="1"/>
  <c r="N58" i="1"/>
  <c r="E56" i="2" s="1"/>
  <c r="O62" i="1"/>
  <c r="G60" i="2" s="1"/>
  <c r="F50" i="2"/>
  <c r="H51" i="2"/>
  <c r="N61" i="1"/>
  <c r="E59" i="2" s="1"/>
  <c r="P57" i="1"/>
  <c r="I55" i="2" s="1"/>
  <c r="O56" i="1"/>
  <c r="G54" i="2" s="1"/>
  <c r="P60" i="1"/>
  <c r="I58" i="2" s="1"/>
  <c r="P54" i="1"/>
  <c r="I52" i="2" s="1"/>
  <c r="O59" i="1"/>
  <c r="G57" i="2" s="1"/>
  <c r="M10" i="1"/>
  <c r="M86" i="1"/>
  <c r="M43" i="1"/>
  <c r="M94" i="1"/>
  <c r="L7" i="1"/>
  <c r="L73" i="1"/>
  <c r="M83" i="1"/>
  <c r="M49" i="1"/>
  <c r="M41" i="1"/>
  <c r="L64" i="1"/>
  <c r="M78" i="1"/>
  <c r="M47" i="1"/>
  <c r="M26" i="1"/>
  <c r="L66" i="1"/>
  <c r="M95" i="1"/>
  <c r="L47" i="1"/>
  <c r="M66" i="1"/>
  <c r="L71" i="1"/>
  <c r="M17" i="1"/>
  <c r="L51" i="1"/>
  <c r="M45" i="1"/>
  <c r="L88" i="1"/>
  <c r="L10" i="1"/>
  <c r="L93" i="1"/>
  <c r="M93" i="1"/>
  <c r="L94" i="1"/>
  <c r="M92" i="1"/>
  <c r="L92" i="1"/>
  <c r="M91" i="1"/>
  <c r="L91" i="1"/>
  <c r="L90" i="1"/>
  <c r="M90" i="1"/>
  <c r="M89" i="1"/>
  <c r="M88" i="1"/>
  <c r="L87" i="1"/>
  <c r="M87" i="1"/>
  <c r="L81" i="1"/>
  <c r="M81" i="1"/>
  <c r="L84" i="1"/>
  <c r="M84" i="1"/>
  <c r="L76" i="1"/>
  <c r="M76" i="1"/>
  <c r="M80" i="1"/>
  <c r="L80" i="1"/>
  <c r="L86" i="1"/>
  <c r="L82" i="1"/>
  <c r="L78" i="1"/>
  <c r="L74" i="1"/>
  <c r="M82" i="1"/>
  <c r="M74" i="1"/>
  <c r="M79" i="1"/>
  <c r="M77" i="1"/>
  <c r="M75" i="1"/>
  <c r="M85" i="1"/>
  <c r="L85" i="1"/>
  <c r="L79" i="1"/>
  <c r="L77" i="1"/>
  <c r="L75" i="1"/>
  <c r="M73" i="1"/>
  <c r="M72" i="1"/>
  <c r="M70" i="1"/>
  <c r="M68" i="1"/>
  <c r="L72" i="1"/>
  <c r="L70" i="1"/>
  <c r="L68" i="1"/>
  <c r="M69" i="1"/>
  <c r="L69" i="1"/>
  <c r="L67" i="1"/>
  <c r="L65" i="1"/>
  <c r="M64" i="1"/>
  <c r="L46" i="1"/>
  <c r="M46" i="1"/>
  <c r="L41" i="1"/>
  <c r="M50" i="1"/>
  <c r="M42" i="1"/>
  <c r="L50" i="1"/>
  <c r="L42" i="1"/>
  <c r="M48" i="1"/>
  <c r="M44" i="1"/>
  <c r="L48" i="1"/>
  <c r="L44" i="1"/>
  <c r="M40" i="1"/>
  <c r="L40" i="1"/>
  <c r="L34" i="1"/>
  <c r="M34" i="1"/>
  <c r="M35" i="1"/>
  <c r="L35" i="1"/>
  <c r="L37" i="1"/>
  <c r="M37" i="1"/>
  <c r="L29" i="1"/>
  <c r="M29" i="1"/>
  <c r="L36" i="1"/>
  <c r="M36" i="1"/>
  <c r="L28" i="1"/>
  <c r="M28" i="1"/>
  <c r="M33" i="1"/>
  <c r="M31" i="1"/>
  <c r="L33" i="1"/>
  <c r="M39" i="1"/>
  <c r="M38" i="1"/>
  <c r="M32" i="1"/>
  <c r="M30" i="1"/>
  <c r="L38" i="1"/>
  <c r="L32" i="1"/>
  <c r="L30" i="1"/>
  <c r="M27" i="1"/>
  <c r="L27" i="1"/>
  <c r="M24" i="1"/>
  <c r="L24" i="1"/>
  <c r="L25" i="1"/>
  <c r="M25" i="1"/>
  <c r="L20" i="1"/>
  <c r="M22" i="1"/>
  <c r="M23" i="1"/>
  <c r="M21" i="1"/>
  <c r="M19" i="1"/>
  <c r="L23" i="1"/>
  <c r="L21" i="1"/>
  <c r="L19" i="1"/>
  <c r="M18" i="1"/>
  <c r="L18" i="1"/>
  <c r="L11" i="1"/>
  <c r="M11" i="1"/>
  <c r="M12" i="1"/>
  <c r="L12" i="1"/>
  <c r="L17" i="1"/>
  <c r="M15" i="1"/>
  <c r="M13" i="1"/>
  <c r="M8" i="1"/>
  <c r="L6" i="1"/>
  <c r="L15" i="1"/>
  <c r="L13" i="1"/>
  <c r="L8" i="1"/>
  <c r="M9" i="1"/>
  <c r="M14" i="1"/>
  <c r="L9" i="1"/>
  <c r="M5" i="1"/>
  <c r="M16" i="1"/>
  <c r="L14" i="1"/>
  <c r="M7" i="1"/>
  <c r="L5" i="1"/>
  <c r="M4" i="1"/>
  <c r="P4" i="1" s="1"/>
  <c r="I2" i="2" s="1"/>
  <c r="F99" i="2" l="1"/>
  <c r="F107" i="2"/>
  <c r="H104" i="2"/>
  <c r="J95" i="2"/>
  <c r="O100" i="1"/>
  <c r="G98" i="2" s="1"/>
  <c r="F115" i="2"/>
  <c r="H112" i="2"/>
  <c r="J119" i="2"/>
  <c r="J103" i="2"/>
  <c r="J111" i="2"/>
  <c r="O116" i="1"/>
  <c r="G114" i="2" s="1"/>
  <c r="F97" i="2"/>
  <c r="J99" i="2"/>
  <c r="F105" i="2"/>
  <c r="J107" i="2"/>
  <c r="F113" i="2"/>
  <c r="O108" i="1"/>
  <c r="G106" i="2" s="1"/>
  <c r="J115" i="2"/>
  <c r="O121" i="1"/>
  <c r="G119" i="2" s="1"/>
  <c r="H119" i="2"/>
  <c r="N121" i="1"/>
  <c r="E119" i="2" s="1"/>
  <c r="F119" i="2"/>
  <c r="J118" i="2"/>
  <c r="P120" i="1"/>
  <c r="I118" i="2" s="1"/>
  <c r="H118" i="2"/>
  <c r="O120" i="1"/>
  <c r="G118" i="2" s="1"/>
  <c r="F118" i="2"/>
  <c r="N120" i="1"/>
  <c r="E118" i="2" s="1"/>
  <c r="P119" i="1"/>
  <c r="I117" i="2" s="1"/>
  <c r="J117" i="2"/>
  <c r="O119" i="1"/>
  <c r="G117" i="2" s="1"/>
  <c r="H117" i="2"/>
  <c r="N119" i="1"/>
  <c r="E117" i="2" s="1"/>
  <c r="F117" i="2"/>
  <c r="J116" i="2"/>
  <c r="P118" i="1"/>
  <c r="I116" i="2" s="1"/>
  <c r="H116" i="2"/>
  <c r="O118" i="1"/>
  <c r="G116" i="2" s="1"/>
  <c r="N118" i="1"/>
  <c r="E116" i="2" s="1"/>
  <c r="F116" i="2"/>
  <c r="O117" i="1"/>
  <c r="G115" i="2" s="1"/>
  <c r="H115" i="2"/>
  <c r="P116" i="1"/>
  <c r="I114" i="2" s="1"/>
  <c r="J114" i="2"/>
  <c r="N116" i="1"/>
  <c r="E114" i="2" s="1"/>
  <c r="F114" i="2"/>
  <c r="P115" i="1"/>
  <c r="I113" i="2" s="1"/>
  <c r="J113" i="2"/>
  <c r="O115" i="1"/>
  <c r="G113" i="2" s="1"/>
  <c r="H113" i="2"/>
  <c r="P114" i="1"/>
  <c r="I112" i="2" s="1"/>
  <c r="J112" i="2"/>
  <c r="F112" i="2"/>
  <c r="N114" i="1"/>
  <c r="E112" i="2" s="1"/>
  <c r="O113" i="1"/>
  <c r="G111" i="2" s="1"/>
  <c r="H111" i="2"/>
  <c r="N113" i="1"/>
  <c r="E111" i="2" s="1"/>
  <c r="F111" i="2"/>
  <c r="J110" i="2"/>
  <c r="P112" i="1"/>
  <c r="I110" i="2" s="1"/>
  <c r="H110" i="2"/>
  <c r="O112" i="1"/>
  <c r="G110" i="2" s="1"/>
  <c r="F110" i="2"/>
  <c r="N112" i="1"/>
  <c r="E110" i="2" s="1"/>
  <c r="P111" i="1"/>
  <c r="I109" i="2" s="1"/>
  <c r="J109" i="2"/>
  <c r="O111" i="1"/>
  <c r="G109" i="2" s="1"/>
  <c r="H109" i="2"/>
  <c r="N111" i="1"/>
  <c r="E109" i="2" s="1"/>
  <c r="F109" i="2"/>
  <c r="J108" i="2"/>
  <c r="P110" i="1"/>
  <c r="I108" i="2" s="1"/>
  <c r="H108" i="2"/>
  <c r="O110" i="1"/>
  <c r="G108" i="2" s="1"/>
  <c r="N110" i="1"/>
  <c r="E108" i="2" s="1"/>
  <c r="F108" i="2"/>
  <c r="O109" i="1"/>
  <c r="G107" i="2" s="1"/>
  <c r="H107" i="2"/>
  <c r="P108" i="1"/>
  <c r="I106" i="2" s="1"/>
  <c r="J106" i="2"/>
  <c r="N108" i="1"/>
  <c r="E106" i="2" s="1"/>
  <c r="F106" i="2"/>
  <c r="P107" i="1"/>
  <c r="I105" i="2" s="1"/>
  <c r="J105" i="2"/>
  <c r="O107" i="1"/>
  <c r="G105" i="2" s="1"/>
  <c r="H105" i="2"/>
  <c r="P106" i="1"/>
  <c r="I104" i="2" s="1"/>
  <c r="J104" i="2"/>
  <c r="F104" i="2"/>
  <c r="N106" i="1"/>
  <c r="E104" i="2" s="1"/>
  <c r="O105" i="1"/>
  <c r="G103" i="2" s="1"/>
  <c r="H103" i="2"/>
  <c r="N105" i="1"/>
  <c r="E103" i="2" s="1"/>
  <c r="F103" i="2"/>
  <c r="J102" i="2"/>
  <c r="P104" i="1"/>
  <c r="I102" i="2" s="1"/>
  <c r="H102" i="2"/>
  <c r="O104" i="1"/>
  <c r="G102" i="2" s="1"/>
  <c r="F102" i="2"/>
  <c r="N104" i="1"/>
  <c r="E102" i="2" s="1"/>
  <c r="P103" i="1"/>
  <c r="I101" i="2" s="1"/>
  <c r="J101" i="2"/>
  <c r="O103" i="1"/>
  <c r="G101" i="2" s="1"/>
  <c r="H101" i="2"/>
  <c r="N103" i="1"/>
  <c r="E101" i="2" s="1"/>
  <c r="F101" i="2"/>
  <c r="J100" i="2"/>
  <c r="P102" i="1"/>
  <c r="I100" i="2" s="1"/>
  <c r="H100" i="2"/>
  <c r="O102" i="1"/>
  <c r="G100" i="2" s="1"/>
  <c r="N102" i="1"/>
  <c r="E100" i="2" s="1"/>
  <c r="F100" i="2"/>
  <c r="O101" i="1"/>
  <c r="G99" i="2" s="1"/>
  <c r="H99" i="2"/>
  <c r="P100" i="1"/>
  <c r="I98" i="2" s="1"/>
  <c r="J98" i="2"/>
  <c r="N100" i="1"/>
  <c r="E98" i="2" s="1"/>
  <c r="F98" i="2"/>
  <c r="P99" i="1"/>
  <c r="I97" i="2" s="1"/>
  <c r="J97" i="2"/>
  <c r="O99" i="1"/>
  <c r="G97" i="2" s="1"/>
  <c r="H97" i="2"/>
  <c r="P98" i="1"/>
  <c r="I96" i="2" s="1"/>
  <c r="J96" i="2"/>
  <c r="F96" i="2"/>
  <c r="N98" i="1"/>
  <c r="E96" i="2" s="1"/>
  <c r="O97" i="1"/>
  <c r="G95" i="2" s="1"/>
  <c r="H95" i="2"/>
  <c r="N97" i="1"/>
  <c r="E95" i="2" s="1"/>
  <c r="F95" i="2"/>
  <c r="J94" i="2"/>
  <c r="P96" i="1"/>
  <c r="I94" i="2" s="1"/>
  <c r="H94" i="2"/>
  <c r="O96" i="1"/>
  <c r="G94" i="2" s="1"/>
  <c r="F94" i="2"/>
  <c r="N96" i="1"/>
  <c r="E94" i="2" s="1"/>
  <c r="O15" i="1"/>
  <c r="G13" i="2" s="1"/>
  <c r="H13" i="2"/>
  <c r="N35" i="1"/>
  <c r="E33" i="2" s="1"/>
  <c r="F33" i="2"/>
  <c r="O32" i="1"/>
  <c r="G30" i="2" s="1"/>
  <c r="H30" i="2"/>
  <c r="P75" i="1"/>
  <c r="I73" i="2" s="1"/>
  <c r="J73" i="2"/>
  <c r="O11" i="1"/>
  <c r="G9" i="2" s="1"/>
  <c r="H9" i="2"/>
  <c r="P29" i="1"/>
  <c r="I27" i="2" s="1"/>
  <c r="J27" i="2"/>
  <c r="P72" i="1"/>
  <c r="J70" i="2"/>
  <c r="P13" i="1"/>
  <c r="I11" i="2" s="1"/>
  <c r="J11" i="2"/>
  <c r="P23" i="1"/>
  <c r="I21" i="2" s="1"/>
  <c r="J21" i="2"/>
  <c r="P30" i="1"/>
  <c r="I28" i="2" s="1"/>
  <c r="J28" i="2"/>
  <c r="O29" i="1"/>
  <c r="G27" i="2" s="1"/>
  <c r="H27" i="2"/>
  <c r="P48" i="1"/>
  <c r="I46" i="2" s="1"/>
  <c r="J46" i="2"/>
  <c r="P69" i="1"/>
  <c r="I67" i="2" s="1"/>
  <c r="P79" i="1"/>
  <c r="I77" i="2" s="1"/>
  <c r="O81" i="1"/>
  <c r="H79" i="2"/>
  <c r="P9" i="1"/>
  <c r="I7" i="2" s="1"/>
  <c r="J7" i="2"/>
  <c r="P15" i="1"/>
  <c r="I13" i="2" s="1"/>
  <c r="J13" i="2"/>
  <c r="O18" i="1"/>
  <c r="G16" i="2" s="1"/>
  <c r="H16" i="2"/>
  <c r="N22" i="1"/>
  <c r="E20" i="2" s="1"/>
  <c r="F20" i="2"/>
  <c r="N24" i="1"/>
  <c r="E22" i="2" s="1"/>
  <c r="F22" i="2"/>
  <c r="P32" i="1"/>
  <c r="I30" i="2" s="1"/>
  <c r="J30" i="2"/>
  <c r="P28" i="1"/>
  <c r="I26" i="2" s="1"/>
  <c r="J26" i="2"/>
  <c r="N29" i="1"/>
  <c r="E27" i="2" s="1"/>
  <c r="F27" i="2"/>
  <c r="O34" i="1"/>
  <c r="G32" i="2" s="1"/>
  <c r="H32" i="2"/>
  <c r="O42" i="1"/>
  <c r="G40" i="2" s="1"/>
  <c r="H40" i="2"/>
  <c r="N46" i="1"/>
  <c r="E44" i="2" s="1"/>
  <c r="F44" i="2"/>
  <c r="O68" i="1"/>
  <c r="G66" i="2" s="1"/>
  <c r="H66" i="2"/>
  <c r="O75" i="1"/>
  <c r="G73" i="2" s="1"/>
  <c r="H73" i="2"/>
  <c r="P74" i="1"/>
  <c r="I72" i="2" s="1"/>
  <c r="J72" i="2"/>
  <c r="P76" i="1"/>
  <c r="I74" i="2" s="1"/>
  <c r="N81" i="1"/>
  <c r="F79" i="2"/>
  <c r="O90" i="1"/>
  <c r="G88" i="2" s="1"/>
  <c r="H88" i="2"/>
  <c r="O93" i="1"/>
  <c r="G91" i="2" s="1"/>
  <c r="P17" i="1"/>
  <c r="I15" i="2" s="1"/>
  <c r="J15" i="2"/>
  <c r="P47" i="1"/>
  <c r="I45" i="2" s="1"/>
  <c r="J45" i="2"/>
  <c r="P83" i="1"/>
  <c r="I81" i="2" s="1"/>
  <c r="J81" i="2"/>
  <c r="P86" i="1"/>
  <c r="I84" i="2" s="1"/>
  <c r="J84" i="2"/>
  <c r="P12" i="1"/>
  <c r="I10" i="2" s="1"/>
  <c r="J10" i="2"/>
  <c r="O44" i="1"/>
  <c r="G42" i="2" s="1"/>
  <c r="H42" i="2"/>
  <c r="P19" i="1"/>
  <c r="I17" i="2" s="1"/>
  <c r="J17" i="2"/>
  <c r="O41" i="1"/>
  <c r="G39" i="2" s="1"/>
  <c r="H39" i="2"/>
  <c r="O9" i="1"/>
  <c r="G7" i="2" s="1"/>
  <c r="H7" i="2"/>
  <c r="O38" i="1"/>
  <c r="G36" i="2" s="1"/>
  <c r="H36" i="2"/>
  <c r="P44" i="1"/>
  <c r="I42" i="2" s="1"/>
  <c r="J42" i="2"/>
  <c r="P14" i="1"/>
  <c r="I12" i="2" s="1"/>
  <c r="J12" i="2"/>
  <c r="N11" i="1"/>
  <c r="E9" i="2" s="1"/>
  <c r="F9" i="2"/>
  <c r="O24" i="1"/>
  <c r="G22" i="2" s="1"/>
  <c r="H22" i="2"/>
  <c r="N39" i="1"/>
  <c r="E37" i="2" s="1"/>
  <c r="F37" i="2"/>
  <c r="P34" i="1"/>
  <c r="I32" i="2" s="1"/>
  <c r="J32" i="2"/>
  <c r="O46" i="1"/>
  <c r="G44" i="2" s="1"/>
  <c r="H44" i="2"/>
  <c r="P73" i="1"/>
  <c r="I71" i="2" s="1"/>
  <c r="J71" i="2"/>
  <c r="P80" i="1"/>
  <c r="I78" i="2" s="1"/>
  <c r="J78" i="2"/>
  <c r="P90" i="1"/>
  <c r="I88" i="2" s="1"/>
  <c r="P93" i="1"/>
  <c r="O51" i="1"/>
  <c r="G49" i="2" s="1"/>
  <c r="H49" i="2"/>
  <c r="P26" i="1"/>
  <c r="I24" i="2" s="1"/>
  <c r="J24" i="2"/>
  <c r="N51" i="1"/>
  <c r="E49" i="2" s="1"/>
  <c r="F49" i="2"/>
  <c r="P43" i="1"/>
  <c r="I41" i="2" s="1"/>
  <c r="J41" i="2"/>
  <c r="O5" i="1"/>
  <c r="G3" i="2" s="1"/>
  <c r="H3" i="2"/>
  <c r="N6" i="1"/>
  <c r="E4" i="2" s="1"/>
  <c r="F4" i="2"/>
  <c r="O17" i="1"/>
  <c r="G15" i="2" s="1"/>
  <c r="H15" i="2"/>
  <c r="P18" i="1"/>
  <c r="I16" i="2" s="1"/>
  <c r="J16" i="2"/>
  <c r="N26" i="1"/>
  <c r="E24" i="2" s="1"/>
  <c r="F24" i="2"/>
  <c r="P24" i="1"/>
  <c r="I22" i="2" s="1"/>
  <c r="J22" i="2"/>
  <c r="P38" i="1"/>
  <c r="I36" i="2" s="1"/>
  <c r="J36" i="2"/>
  <c r="O28" i="1"/>
  <c r="G26" i="2" s="1"/>
  <c r="H26" i="2"/>
  <c r="P37" i="1"/>
  <c r="I35" i="2" s="1"/>
  <c r="J35" i="2"/>
  <c r="N34" i="1"/>
  <c r="E32" i="2" s="1"/>
  <c r="F32" i="2"/>
  <c r="O50" i="1"/>
  <c r="G48" i="2" s="1"/>
  <c r="H48" i="2"/>
  <c r="J62" i="2"/>
  <c r="P64" i="1"/>
  <c r="O70" i="1"/>
  <c r="G68" i="2" s="1"/>
  <c r="H68" i="2"/>
  <c r="O77" i="1"/>
  <c r="G75" i="2" s="1"/>
  <c r="H75" i="2"/>
  <c r="P82" i="1"/>
  <c r="I80" i="2" s="1"/>
  <c r="J80" i="2"/>
  <c r="O76" i="1"/>
  <c r="G74" i="2" s="1"/>
  <c r="N87" i="1"/>
  <c r="E85" i="2" s="1"/>
  <c r="F85" i="2"/>
  <c r="N90" i="1"/>
  <c r="E88" i="2" s="1"/>
  <c r="F88" i="2"/>
  <c r="N93" i="1"/>
  <c r="E91" i="2" s="1"/>
  <c r="F91" i="2"/>
  <c r="O71" i="1"/>
  <c r="G69" i="2" s="1"/>
  <c r="H69" i="2"/>
  <c r="P78" i="1"/>
  <c r="I76" i="2" s="1"/>
  <c r="J76" i="2"/>
  <c r="N73" i="1"/>
  <c r="E71" i="2" s="1"/>
  <c r="F71" i="2"/>
  <c r="N10" i="1"/>
  <c r="E8" i="2" s="1"/>
  <c r="F8" i="2"/>
  <c r="O23" i="1"/>
  <c r="G21" i="2" s="1"/>
  <c r="H21" i="2"/>
  <c r="P50" i="1"/>
  <c r="I48" i="2" s="1"/>
  <c r="J48" i="2"/>
  <c r="N31" i="1"/>
  <c r="E29" i="2" s="1"/>
  <c r="F29" i="2"/>
  <c r="P70" i="1"/>
  <c r="I68" i="2" s="1"/>
  <c r="J68" i="2"/>
  <c r="N25" i="1"/>
  <c r="E23" i="2" s="1"/>
  <c r="F23" i="2"/>
  <c r="O69" i="1"/>
  <c r="O8" i="1"/>
  <c r="G6" i="2" s="1"/>
  <c r="H6" i="2"/>
  <c r="O19" i="1"/>
  <c r="G17" i="2" s="1"/>
  <c r="H17" i="2"/>
  <c r="O27" i="1"/>
  <c r="G25" i="2" s="1"/>
  <c r="H25" i="2"/>
  <c r="N28" i="1"/>
  <c r="E26" i="2" s="1"/>
  <c r="F26" i="2"/>
  <c r="N49" i="1"/>
  <c r="E47" i="2" s="1"/>
  <c r="F47" i="2"/>
  <c r="O72" i="1"/>
  <c r="G70" i="2" s="1"/>
  <c r="P87" i="1"/>
  <c r="J85" i="2"/>
  <c r="O30" i="1"/>
  <c r="G28" i="2" s="1"/>
  <c r="H28" i="2"/>
  <c r="O6" i="1"/>
  <c r="G4" i="2" s="1"/>
  <c r="H4" i="2"/>
  <c r="N36" i="1"/>
  <c r="E34" i="2" s="1"/>
  <c r="F34" i="2"/>
  <c r="N67" i="1"/>
  <c r="E65" i="2" s="1"/>
  <c r="F65" i="2"/>
  <c r="P21" i="1"/>
  <c r="I19" i="2" s="1"/>
  <c r="J19" i="2"/>
  <c r="P35" i="1"/>
  <c r="I33" i="2" s="1"/>
  <c r="J33" i="2"/>
  <c r="N4" i="1"/>
  <c r="E2" i="2" s="1"/>
  <c r="F2" i="2"/>
  <c r="P7" i="1"/>
  <c r="I5" i="2" s="1"/>
  <c r="J5" i="2"/>
  <c r="N12" i="1"/>
  <c r="E10" i="2" s="1"/>
  <c r="F10" i="2"/>
  <c r="P22" i="1"/>
  <c r="I20" i="2" s="1"/>
  <c r="J20" i="2"/>
  <c r="P39" i="1"/>
  <c r="I37" i="2" s="1"/>
  <c r="J37" i="2"/>
  <c r="O37" i="1"/>
  <c r="G35" i="2" s="1"/>
  <c r="H35" i="2"/>
  <c r="O40" i="1"/>
  <c r="G38" i="2" s="1"/>
  <c r="H38" i="2"/>
  <c r="O65" i="1"/>
  <c r="G63" i="2" s="1"/>
  <c r="H63" i="2"/>
  <c r="O79" i="1"/>
  <c r="G77" i="2" s="1"/>
  <c r="H77" i="2"/>
  <c r="O74" i="1"/>
  <c r="G72" i="2" s="1"/>
  <c r="H72" i="2"/>
  <c r="N76" i="1"/>
  <c r="E74" i="2" s="1"/>
  <c r="F74" i="2"/>
  <c r="O91" i="1"/>
  <c r="G89" i="2" s="1"/>
  <c r="H89" i="2"/>
  <c r="O10" i="1"/>
  <c r="G8" i="2" s="1"/>
  <c r="H8" i="2"/>
  <c r="P66" i="1"/>
  <c r="I64" i="2" s="1"/>
  <c r="J64" i="2"/>
  <c r="H62" i="2"/>
  <c r="O64" i="1"/>
  <c r="G62" i="2" s="1"/>
  <c r="O73" i="1"/>
  <c r="G71" i="2" s="1"/>
  <c r="H71" i="2"/>
  <c r="P10" i="1"/>
  <c r="I8" i="2" s="1"/>
  <c r="J8" i="2"/>
  <c r="O14" i="1"/>
  <c r="G12" i="2" s="1"/>
  <c r="H12" i="2"/>
  <c r="O13" i="1"/>
  <c r="G11" i="2" s="1"/>
  <c r="H11" i="2"/>
  <c r="O12" i="1"/>
  <c r="G10" i="2" s="1"/>
  <c r="H10" i="2"/>
  <c r="O21" i="1"/>
  <c r="G19" i="2" s="1"/>
  <c r="H19" i="2"/>
  <c r="O20" i="1"/>
  <c r="G18" i="2" s="1"/>
  <c r="H18" i="2"/>
  <c r="P27" i="1"/>
  <c r="I25" i="2" s="1"/>
  <c r="J25" i="2"/>
  <c r="O33" i="1"/>
  <c r="G31" i="2" s="1"/>
  <c r="H31" i="2"/>
  <c r="P36" i="1"/>
  <c r="I34" i="2" s="1"/>
  <c r="J34" i="2"/>
  <c r="N37" i="1"/>
  <c r="E35" i="2" s="1"/>
  <c r="F35" i="2"/>
  <c r="P40" i="1"/>
  <c r="I38" i="2" s="1"/>
  <c r="J38" i="2"/>
  <c r="P42" i="1"/>
  <c r="I40" i="2" s="1"/>
  <c r="J40" i="2"/>
  <c r="N65" i="1"/>
  <c r="E63" i="2" s="1"/>
  <c r="F63" i="2"/>
  <c r="N71" i="1"/>
  <c r="E69" i="2" s="1"/>
  <c r="F69" i="2"/>
  <c r="O85" i="1"/>
  <c r="G83" i="2" s="1"/>
  <c r="H83" i="2"/>
  <c r="O78" i="1"/>
  <c r="G76" i="2" s="1"/>
  <c r="H76" i="2"/>
  <c r="P84" i="1"/>
  <c r="I82" i="2" s="1"/>
  <c r="J82" i="2"/>
  <c r="O87" i="1"/>
  <c r="G85" i="2" s="1"/>
  <c r="H85" i="2"/>
  <c r="P91" i="1"/>
  <c r="I89" i="2" s="1"/>
  <c r="J89" i="2"/>
  <c r="N45" i="1"/>
  <c r="E43" i="2" s="1"/>
  <c r="F43" i="2"/>
  <c r="N20" i="1"/>
  <c r="E18" i="2" s="1"/>
  <c r="F18" i="2"/>
  <c r="P41" i="1"/>
  <c r="I39" i="2" s="1"/>
  <c r="J39" i="2"/>
  <c r="N7" i="1"/>
  <c r="E5" i="2" s="1"/>
  <c r="F5" i="2"/>
  <c r="N95" i="1"/>
  <c r="E93" i="2" s="1"/>
  <c r="F93" i="2"/>
  <c r="P16" i="1"/>
  <c r="I14" i="2" s="1"/>
  <c r="J14" i="2"/>
  <c r="O36" i="1"/>
  <c r="G34" i="2" s="1"/>
  <c r="H34" i="2"/>
  <c r="O67" i="1"/>
  <c r="G65" i="2" s="1"/>
  <c r="H65" i="2"/>
  <c r="P68" i="1"/>
  <c r="I66" i="2" s="1"/>
  <c r="J66" i="2"/>
  <c r="P85" i="1"/>
  <c r="I83" i="2" s="1"/>
  <c r="J83" i="2"/>
  <c r="O82" i="1"/>
  <c r="G80" i="2" s="1"/>
  <c r="H80" i="2"/>
  <c r="O84" i="1"/>
  <c r="G82" i="2" s="1"/>
  <c r="H82" i="2"/>
  <c r="P88" i="1"/>
  <c r="I86" i="2" s="1"/>
  <c r="J86" i="2"/>
  <c r="O92" i="1"/>
  <c r="G90" i="2" s="1"/>
  <c r="H90" i="2"/>
  <c r="O88" i="1"/>
  <c r="G86" i="2" s="1"/>
  <c r="O47" i="1"/>
  <c r="G45" i="2" s="1"/>
  <c r="H45" i="2"/>
  <c r="P49" i="1"/>
  <c r="I47" i="2" s="1"/>
  <c r="J47" i="2"/>
  <c r="O7" i="1"/>
  <c r="G5" i="2" s="1"/>
  <c r="H5" i="2"/>
  <c r="P25" i="1"/>
  <c r="I23" i="2" s="1"/>
  <c r="J23" i="2"/>
  <c r="P11" i="1"/>
  <c r="I9" i="2" s="1"/>
  <c r="J9" i="2"/>
  <c r="O35" i="1"/>
  <c r="G33" i="2" s="1"/>
  <c r="H33" i="2"/>
  <c r="O86" i="1"/>
  <c r="G84" i="2" s="1"/>
  <c r="H84" i="2"/>
  <c r="N84" i="1"/>
  <c r="E82" i="2" s="1"/>
  <c r="F82" i="2"/>
  <c r="N89" i="1"/>
  <c r="E87" i="2" s="1"/>
  <c r="F87" i="2"/>
  <c r="P92" i="1"/>
  <c r="I90" i="2" s="1"/>
  <c r="J90" i="2"/>
  <c r="N16" i="1"/>
  <c r="E14" i="2" s="1"/>
  <c r="F14" i="2"/>
  <c r="P95" i="1"/>
  <c r="I93" i="2" s="1"/>
  <c r="J93" i="2"/>
  <c r="N83" i="1"/>
  <c r="E81" i="2" s="1"/>
  <c r="F81" i="2"/>
  <c r="P94" i="1"/>
  <c r="I92" i="2" s="1"/>
  <c r="J92" i="2"/>
  <c r="P31" i="1"/>
  <c r="I29" i="2" s="1"/>
  <c r="J29" i="2"/>
  <c r="P5" i="1"/>
  <c r="I3" i="2" s="1"/>
  <c r="J3" i="2"/>
  <c r="O25" i="1"/>
  <c r="G23" i="2" s="1"/>
  <c r="H23" i="2"/>
  <c r="O48" i="1"/>
  <c r="G46" i="2" s="1"/>
  <c r="H46" i="2"/>
  <c r="P8" i="1"/>
  <c r="I6" i="2" s="1"/>
  <c r="J6" i="2"/>
  <c r="P33" i="1"/>
  <c r="I31" i="2" s="1"/>
  <c r="J31" i="2"/>
  <c r="P46" i="1"/>
  <c r="I44" i="2" s="1"/>
  <c r="J44" i="2"/>
  <c r="P77" i="1"/>
  <c r="I75" i="2" s="1"/>
  <c r="J75" i="2"/>
  <c r="O80" i="1"/>
  <c r="G78" i="2" s="1"/>
  <c r="H78" i="2"/>
  <c r="P81" i="1"/>
  <c r="I79" i="2" s="1"/>
  <c r="J79" i="2"/>
  <c r="P89" i="1"/>
  <c r="I87" i="2" s="1"/>
  <c r="J87" i="2"/>
  <c r="O94" i="1"/>
  <c r="G92" i="2" s="1"/>
  <c r="H92" i="2"/>
  <c r="P45" i="1"/>
  <c r="I43" i="2" s="1"/>
  <c r="J43" i="2"/>
  <c r="O66" i="1"/>
  <c r="G64" i="2" s="1"/>
  <c r="H64" i="2"/>
  <c r="N43" i="1"/>
  <c r="E41" i="2" s="1"/>
  <c r="F41" i="2"/>
  <c r="H87" i="2"/>
  <c r="G87" i="2"/>
  <c r="E67" i="2"/>
  <c r="F67" i="2"/>
  <c r="G67" i="2"/>
  <c r="H67" i="2"/>
  <c r="J67" i="2"/>
  <c r="J77" i="2"/>
  <c r="E77" i="2"/>
  <c r="F77" i="2"/>
  <c r="I91" i="2"/>
  <c r="J91" i="2"/>
  <c r="H91" i="2"/>
  <c r="F72" i="2"/>
  <c r="E72" i="2"/>
  <c r="J74" i="2"/>
  <c r="H74" i="2"/>
  <c r="G81" i="2"/>
  <c r="H81" i="2"/>
  <c r="E84" i="2"/>
  <c r="F84" i="2"/>
  <c r="E79" i="2"/>
  <c r="G79" i="2"/>
  <c r="F53" i="2"/>
  <c r="N55" i="1"/>
  <c r="E53" i="2" s="1"/>
  <c r="E78" i="2"/>
  <c r="F78" i="2"/>
  <c r="J88" i="2"/>
  <c r="I62" i="2"/>
  <c r="F62" i="2"/>
  <c r="E62" i="2"/>
  <c r="E80" i="2"/>
  <c r="F80" i="2"/>
  <c r="F76" i="2"/>
  <c r="E76" i="2"/>
  <c r="E70" i="2"/>
  <c r="F70" i="2"/>
  <c r="H70" i="2"/>
  <c r="I70" i="2"/>
  <c r="E89" i="2"/>
  <c r="F89" i="2"/>
  <c r="F75" i="2"/>
  <c r="E75" i="2"/>
  <c r="I85" i="2"/>
  <c r="F64" i="2"/>
  <c r="E64" i="2"/>
  <c r="E66" i="2"/>
  <c r="F66" i="2"/>
  <c r="E83" i="2"/>
  <c r="F83" i="2"/>
  <c r="H86" i="2"/>
  <c r="F86" i="2"/>
  <c r="E86" i="2"/>
  <c r="E68" i="2"/>
  <c r="F68" i="2"/>
  <c r="F73" i="2"/>
  <c r="E73" i="2"/>
  <c r="E90" i="2"/>
  <c r="F90" i="2"/>
  <c r="G93" i="2"/>
  <c r="H93" i="2"/>
  <c r="E92" i="2"/>
  <c r="F92" i="2"/>
  <c r="J2" i="2"/>
</calcChain>
</file>

<file path=xl/sharedStrings.xml><?xml version="1.0" encoding="utf-8"?>
<sst xmlns="http://schemas.openxmlformats.org/spreadsheetml/2006/main" count="2274" uniqueCount="702">
  <si>
    <t>Product Type</t>
  </si>
  <si>
    <t>Part Number</t>
  </si>
  <si>
    <t>Description</t>
  </si>
  <si>
    <t>Service Duration (Months)</t>
  </si>
  <si>
    <t>Unit List Price</t>
  </si>
  <si>
    <t>Qty</t>
  </si>
  <si>
    <t>Unit Net Price</t>
  </si>
  <si>
    <t>Disc(%)</t>
  </si>
  <si>
    <t>Extended Net Price</t>
  </si>
  <si>
    <t>Amortized 1Y</t>
  </si>
  <si>
    <t>Amortized 3Y</t>
  </si>
  <si>
    <t>Amortized 5Y</t>
  </si>
  <si>
    <t>1Y BD Pricing</t>
  </si>
  <si>
    <t>1Y BDH Pricing</t>
  </si>
  <si>
    <t>3Y BD Pricing</t>
  </si>
  <si>
    <t>3Y BDH Pricing</t>
  </si>
  <si>
    <t>5Y BD Pricing</t>
  </si>
  <si>
    <t>5Y BDH Pricing</t>
  </si>
  <si>
    <t>MR Access Points</t>
  </si>
  <si>
    <t>MR28-HW</t>
  </si>
  <si>
    <t>Meraki MR28 Wi-Fi 6 Indoor AP</t>
  </si>
  <si>
    <t>---</t>
  </si>
  <si>
    <t>MR36-HW</t>
  </si>
  <si>
    <t>Meraki MR36 Wi-Fi 6 Indoor AP</t>
  </si>
  <si>
    <t>MR36H-HW</t>
  </si>
  <si>
    <t>Meraki MR36H Wi-Fi 6 Cloud Managed AP</t>
  </si>
  <si>
    <t>MR44-HW</t>
  </si>
  <si>
    <t>Meraki MR44 WiFi 6 Indoor AP</t>
  </si>
  <si>
    <t>MR46-HW</t>
  </si>
  <si>
    <t>Meraki MR46 Wi-Fi 6 Indoor AP</t>
  </si>
  <si>
    <t>MR46E-HW</t>
  </si>
  <si>
    <t>Meraki MR46E Wi-Fi 6 Indoor AP w External Antenna Connectors</t>
  </si>
  <si>
    <t>MR56-HW</t>
  </si>
  <si>
    <t>Meraki MR56 Wi-Fi 6 Indoor AP</t>
  </si>
  <si>
    <t>MR57-HW</t>
  </si>
  <si>
    <t>Meraki MR57 Wi-Fi 6E Indoor AP</t>
  </si>
  <si>
    <t>MR76-HW</t>
  </si>
  <si>
    <t>Meraki MR76 Wi-Fi 6 Outdoor AP</t>
  </si>
  <si>
    <t>MR78-HW</t>
  </si>
  <si>
    <t>Meraki MR78 Wi-Fi 6 Outdoor AP</t>
  </si>
  <si>
    <t>MR86-HW</t>
  </si>
  <si>
    <t>Meraki MR86 Wi-Fi 6 Outdoor AP</t>
  </si>
  <si>
    <t>CW9162I-ROW</t>
  </si>
  <si>
    <t>Catalyst Wireless 9162I AP (W6E, tri-band 2x2) w/Reg ROW</t>
  </si>
  <si>
    <t>CW9164I-MR</t>
  </si>
  <si>
    <t>Catalyst 9164I AP (W6E, tri-band 4x4) w/Meraki</t>
  </si>
  <si>
    <t>CW9166I-MR</t>
  </si>
  <si>
    <t>Catalyst 9166I AP (W6E, tri-band 4x4) w/MERAKI</t>
  </si>
  <si>
    <t>MS L2 Switches</t>
  </si>
  <si>
    <t>MS120-8-HW</t>
  </si>
  <si>
    <t>Meraki MS120-8 1G L2 Cloud Managed 8x GigE Switch</t>
  </si>
  <si>
    <t>MS120-24-HW</t>
  </si>
  <si>
    <t>Meraki MS120-24 1G L2 Cloud Managed 24x GigE Switch</t>
  </si>
  <si>
    <t>MS120-48-HW</t>
  </si>
  <si>
    <t>Meraki MS120-48 1G L2 Cloud Managed 48x GigE Switch</t>
  </si>
  <si>
    <t>MS125-24-HW</t>
  </si>
  <si>
    <t>Meraki MS125-24 10G L2 Cld-Mngd 24x GigE Switch</t>
  </si>
  <si>
    <t>MS125-48-HW</t>
  </si>
  <si>
    <t>Meraki MS125-48 10G L2 Cld-Mngd 48x GigE Switch</t>
  </si>
  <si>
    <t>MS210-24-HW</t>
  </si>
  <si>
    <t>Meraki MS210-24 1G L2 Cld-Mngd 24x GigE Switch</t>
  </si>
  <si>
    <t>MS210-48-HW</t>
  </si>
  <si>
    <t>Meraki MS210-48 1G L2 Cld-Mngd 48x GigE Switch</t>
  </si>
  <si>
    <t>MS225-24-HW</t>
  </si>
  <si>
    <t>Meraki MS225-24 L2 Stck Cld-Mngd 24x GigE Switch</t>
  </si>
  <si>
    <t>MS225-48-HW</t>
  </si>
  <si>
    <t>Meraki MS225-48 L2 Stck Cld-Mngd 48x GigE Switch</t>
  </si>
  <si>
    <t>MS L3 Switches</t>
  </si>
  <si>
    <t>MS250-24-HW</t>
  </si>
  <si>
    <t>Meraki MS250-24 L3 Stck Cld-Mngd 24x GigE Switch</t>
  </si>
  <si>
    <t>MS250-48-HW</t>
  </si>
  <si>
    <t>Meraki MS250-48 L3 Stck Cld-Mngd 48x GigE Switch</t>
  </si>
  <si>
    <t>MS350-24-HW</t>
  </si>
  <si>
    <t>Meraki MS350-24 L3 Stck Cld-Mngd 24x GigE Switch</t>
  </si>
  <si>
    <t>MS350-48-HW</t>
  </si>
  <si>
    <t>Meraki MS350-48 L3 Stck Cld-Mngd 48x GigE Switch</t>
  </si>
  <si>
    <t>MS355-24X-HW</t>
  </si>
  <si>
    <t>Meraki MS355-L3 Stck Cld-Mngd 24GE, 8xmG UPOE Switch</t>
  </si>
  <si>
    <t>MS355-48X-HW</t>
  </si>
  <si>
    <t>Meraki MS355-L3 Stck Cld-Mngd 48GE, 16xmG UPOE Switch</t>
  </si>
  <si>
    <t>MS390-24-HW</t>
  </si>
  <si>
    <t>Meraki MS390 24GE L3 Switch</t>
  </si>
  <si>
    <t>MS390-48P-HW</t>
  </si>
  <si>
    <t>Meraki MS390 48GE L3 POE+ Switch</t>
  </si>
  <si>
    <t>MS410-16-HW</t>
  </si>
  <si>
    <t>Meraki MS410-16 Cld-Mngd 16x GigE SFP Switch</t>
  </si>
  <si>
    <t>MS410-32-HW</t>
  </si>
  <si>
    <t>Meraki MS410-32 Cld-Mngd 32x GigE SFP Switch</t>
  </si>
  <si>
    <t>MS425-16-HW</t>
  </si>
  <si>
    <t>Meraki MS425-16 L3 Cld-Mngd 16x 10G SFP+ Switch</t>
  </si>
  <si>
    <t>MS425-32-HW</t>
  </si>
  <si>
    <t>Meraki MS425-32 L3 Cld-Mngd 32x 10G SFP+ Switch</t>
  </si>
  <si>
    <t>MS450-12-HW</t>
  </si>
  <si>
    <t>Meraki MS450-L3 Stack Cld-Mngd 12x40GE Aggregation Switch</t>
  </si>
  <si>
    <t>MX Firewalls</t>
  </si>
  <si>
    <t>MX67-HW</t>
  </si>
  <si>
    <t>Meraki MX67 Router/Security Appliance</t>
  </si>
  <si>
    <t>MX67C-HW-WW</t>
  </si>
  <si>
    <t>Meraki MX67C LTE Router/Security Appliance - Worldwide</t>
  </si>
  <si>
    <t>MX67W-HW</t>
  </si>
  <si>
    <t>Meraki MX67W Router/Security Appliance with 802.11ac</t>
  </si>
  <si>
    <t>MX68-HW</t>
  </si>
  <si>
    <t>Meraki MX68 Router/Security Appliance</t>
  </si>
  <si>
    <t>MX68CW-HW-WW</t>
  </si>
  <si>
    <t>Meraki MX68CW LTE &amp; 802.11ac Router/Security Appliance - WW</t>
  </si>
  <si>
    <t>MX68W-HW</t>
  </si>
  <si>
    <t>Meraki MX68W Router/Security Appliance with 802.11ac</t>
  </si>
  <si>
    <t>MX75-HW</t>
  </si>
  <si>
    <t>Meraki MX75 Router/Security Appliance</t>
  </si>
  <si>
    <t>MX85-HW</t>
  </si>
  <si>
    <t>Meraki MX85 Router/Security Appliance</t>
  </si>
  <si>
    <t>MX95-HW</t>
  </si>
  <si>
    <t>Meraki MX95 Router/Security Appliance</t>
  </si>
  <si>
    <t>MX105-HW</t>
  </si>
  <si>
    <t>Meraki MX105 Router/Security Appliance</t>
  </si>
  <si>
    <t>MX250-HW</t>
  </si>
  <si>
    <t>Meraki MX250 Router/Security Appliance</t>
  </si>
  <si>
    <t>MX450-HW</t>
  </si>
  <si>
    <t>Meraki MX450 Router/Security Appliance</t>
  </si>
  <si>
    <t>LIC-VMX-S-ENT-1Y</t>
  </si>
  <si>
    <t>Meraki vMX Enterprise License, Small, 1 Year</t>
  </si>
  <si>
    <t>NA</t>
  </si>
  <si>
    <t>LIC-VMX-S-ENT-3Y</t>
  </si>
  <si>
    <t>Meraki vMX Enterprise License, Small, 3 Year</t>
  </si>
  <si>
    <t>LIC-VMX-S-ENT-5Y</t>
  </si>
  <si>
    <t>Meraki vMX Enterprise License, Small, 5 Year</t>
  </si>
  <si>
    <t>LIC-VMX-M-ENT-1Y</t>
  </si>
  <si>
    <t>Meraki vMX Enterprise License, Medium, 1 Year</t>
  </si>
  <si>
    <t>LIC-VMX-M-ENT-3Y</t>
  </si>
  <si>
    <t>Meraki vMX Enterprise License, Medium, 3 Year</t>
  </si>
  <si>
    <t>LIC-VMX-M-ENT-5Y</t>
  </si>
  <si>
    <t>Meraki vMX Enterprise License, Medium, 5 Year</t>
  </si>
  <si>
    <t>LIC-VMX-L-ENT-1Y</t>
  </si>
  <si>
    <t>Meraki vMX Enterprise License, Large, 1 Year</t>
  </si>
  <si>
    <t>LIC-VMX-L-ENT-3Y</t>
  </si>
  <si>
    <t>Meraki vMX Enterprise License, Large, 3 Year</t>
  </si>
  <si>
    <t>LIC-VMX-L-ENT-5Y</t>
  </si>
  <si>
    <t>Meraki vMX Enterprise License, Large, 5 Year</t>
  </si>
  <si>
    <t>MR Enterprise Licenses</t>
  </si>
  <si>
    <t>LIC-ENT-1YR</t>
  </si>
  <si>
    <t>Meraki MR Enterprise License, 1YR</t>
  </si>
  <si>
    <t>LIC-ENT-3YR</t>
  </si>
  <si>
    <t>Meraki MR Enterprise License, 3YR</t>
  </si>
  <si>
    <t>LIC-ENT-5YR</t>
  </si>
  <si>
    <t>Meraki MR Enterprise License, 5YR</t>
  </si>
  <si>
    <t>ISE Licenses (100 Users)</t>
  </si>
  <si>
    <t>ISE-E-LIC</t>
  </si>
  <si>
    <t>Cisco Identity Service Engine Essentials Subscription</t>
  </si>
  <si>
    <t>ISE-A-LIC</t>
  </si>
  <si>
    <t>Cisco Identity Service Engine Advantage Subscription</t>
  </si>
  <si>
    <t>ISE-P-LIC</t>
  </si>
  <si>
    <t>Cisco Identity Service Engine Premier Subscription</t>
  </si>
  <si>
    <t>SFP Modules</t>
  </si>
  <si>
    <t>MA-SFP-10GB-SR</t>
  </si>
  <si>
    <t>Meraki 10G Base SR Multi-Mode</t>
  </si>
  <si>
    <t>MA-SFP-1GB-TX</t>
  </si>
  <si>
    <t>Meraki 1 GbE SFP Copper Module</t>
  </si>
  <si>
    <t>MA-SFP-1GB-SX</t>
  </si>
  <si>
    <t>Meraki 1000Base SX Multi-Mode</t>
  </si>
  <si>
    <t>MA-SFP-10GB-LR</t>
  </si>
  <si>
    <t>Meraki 10G Base LR Single-Mode</t>
  </si>
  <si>
    <t>MA-SFP-1GB-LX10</t>
  </si>
  <si>
    <t>Meraki 1000Base LX10 Single-Mode</t>
  </si>
  <si>
    <t>MA-SFP-10GB-LRM</t>
  </si>
  <si>
    <t>Meraki 10G Base LRM Multi-Mode</t>
  </si>
  <si>
    <t>Cables</t>
  </si>
  <si>
    <t>MA-PWR-CORD-IN</t>
  </si>
  <si>
    <t>Meraki AC Power Cord for MX and MS (India Plug)</t>
  </si>
  <si>
    <t>MA-CBL-40G-50CM</t>
  </si>
  <si>
    <t>Meraki 40GbE QSFP Cable, 0.5 Meter</t>
  </si>
  <si>
    <t>MA-CBL-40G-1M</t>
  </si>
  <si>
    <t>Meraki 40GbE QSFP Cable, 1 Meter</t>
  </si>
  <si>
    <t>MA-CBL-40G-3M</t>
  </si>
  <si>
    <t>Meraki 40GbE QSFP Cable, 3 Meter</t>
  </si>
  <si>
    <t>MA-CBL-100G-50CM</t>
  </si>
  <si>
    <t>Meraki 100GbE QSFP Cable, 0.5 Meter</t>
  </si>
  <si>
    <t>MA-CBL-TA-1M</t>
  </si>
  <si>
    <t>Meraki 10 GbE Twinax Cable with SFP+ Modules, 1 Meter</t>
  </si>
  <si>
    <t>MA-CBL-TA-3M</t>
  </si>
  <si>
    <t>Meraki 10 GbE Twinax Cable with SFP+ Modules, 3 Meter</t>
  </si>
  <si>
    <t>MA-CBL-100G-1M</t>
  </si>
  <si>
    <t>Meraki 100GbE QSFP Cable, 1 Meter</t>
  </si>
  <si>
    <t>MA-CBL-120G-50CM</t>
  </si>
  <si>
    <t>Meraki MS390 120G Data-Stack Cable, 50 centimeter</t>
  </si>
  <si>
    <t>MA-CBL-SPWR-30CM</t>
  </si>
  <si>
    <t>Meraki MS390 Power-Stack Cable, 30 centimeter</t>
  </si>
  <si>
    <t>MA-CBL-100G-3M</t>
  </si>
  <si>
    <t>Meraki 100GbE QSFP Cable, 3 Meter</t>
  </si>
  <si>
    <t>MA-CBL-120G-1M</t>
  </si>
  <si>
    <t>Meraki MS390 120G Data-Stack Cable, 1 meter</t>
  </si>
  <si>
    <t>MA-CBL-120G-3M</t>
  </si>
  <si>
    <t>Meraki MS390 120G Data-Stack Cable, 3 meter</t>
  </si>
  <si>
    <t>MA-CBL-SPWR-150CM</t>
  </si>
  <si>
    <t>Meraki MS390 Power-Stack Cable, 150 centimeter</t>
  </si>
  <si>
    <t>PoE Injectors</t>
  </si>
  <si>
    <t>MA-INJ-4</t>
  </si>
  <si>
    <t>Meraki MR 802.3at PoE Injector (Power Cord Not Included)</t>
  </si>
  <si>
    <t>MA-INJ-6</t>
  </si>
  <si>
    <t>Meraki mGig 802.3bt PoE Injector (Power Cord Not Included)</t>
  </si>
  <si>
    <t>Mounting Kits</t>
  </si>
  <si>
    <t>MA-RCKMNT-KIT-1</t>
  </si>
  <si>
    <t>Meraki MX Rackmount</t>
  </si>
  <si>
    <t>MA-RCKMNT</t>
  </si>
  <si>
    <t>Meraki MS390 4-post Rack Mount Kit</t>
  </si>
  <si>
    <t>MA-MNT-MR-17</t>
  </si>
  <si>
    <t>Meraki Replacement Mounting Kit for MR36</t>
  </si>
  <si>
    <t>MA-MNT-MR-18</t>
  </si>
  <si>
    <t>Meraki Replacement Mounting Kit for MR46E</t>
  </si>
  <si>
    <t>MA-MNT-MR-7</t>
  </si>
  <si>
    <t>Meraki Replacement Mounting Kit for MR72/MR74</t>
  </si>
  <si>
    <t>MA-MNT-MR-13</t>
  </si>
  <si>
    <t>Meraki Replacement Mount Plate for MR70 AP</t>
  </si>
  <si>
    <t>MA-MNT-MR-10</t>
  </si>
  <si>
    <t>Meraki Replacement Mounting Kit for MR84</t>
  </si>
  <si>
    <t>MS L2 PoE Switches</t>
  </si>
  <si>
    <t>MS120-8LP-HW</t>
  </si>
  <si>
    <t>Meraki MS120-8LP 1G L2 Cloud Managed 8x GigE 67W PoE Switch</t>
  </si>
  <si>
    <t>MS120-8FP-HW</t>
  </si>
  <si>
    <t>Meraki MS120-8FP 1G L2 Cloud Managed 8x GigE 124W PoE Switch</t>
  </si>
  <si>
    <t>MS120-24P-HW</t>
  </si>
  <si>
    <t>Meraki MS120-24P 1G L2 Cld -Mngd 24x GigE 370W PoE Switch</t>
  </si>
  <si>
    <t>MS120-48LP-HW</t>
  </si>
  <si>
    <t>Meraki MS120-48LP 1G L2 Cld Managed 48x GigE 370W PoE Switch</t>
  </si>
  <si>
    <t>MS120-48FP-HW</t>
  </si>
  <si>
    <t>Meraki MS120-48FP 1G L2 Cld Managed 48x GigE 740W PoE Switch</t>
  </si>
  <si>
    <t>MS125-24P-HW</t>
  </si>
  <si>
    <t>Meraki MS125-24P 10G L2 Cld-Mngd 24x GigE 370W PoE Switch</t>
  </si>
  <si>
    <t>MS125-48LP-HW</t>
  </si>
  <si>
    <t>Meraki MS125-48LP 10G L2 Cld-Mngd 48x GigE 370W PoE Switch</t>
  </si>
  <si>
    <t>MS125-48FP-HW</t>
  </si>
  <si>
    <t>Meraki MS125-48FP 10G L2 Cld-Mngd 48x GigE 740W PoE Switch</t>
  </si>
  <si>
    <t>MS210-24P-HW</t>
  </si>
  <si>
    <t>Meraki MS210-24P 1G L2 Cld-Mngd 24x GigE 370W PoE Switch</t>
  </si>
  <si>
    <t>MS210-48LP-HW</t>
  </si>
  <si>
    <t>Meraki MS210-48LP 1G L2 Cld-Mngd 48x GigE 370W PoE Switch</t>
  </si>
  <si>
    <t>MS210-48FP-HW</t>
  </si>
  <si>
    <t>Meraki MS210-48FP 1G L2 Cld-Mngd 48x GigE 740W PoE Switch</t>
  </si>
  <si>
    <t>MS225-24P-HW</t>
  </si>
  <si>
    <t>Meraki MS225-24P L2 Stck Cld-Mngd 24x GigE 370W PoE Switch</t>
  </si>
  <si>
    <t>MS225-48LP-HW</t>
  </si>
  <si>
    <t>Meraki MS225-48LP L2 Stck Cld-Mngd 48x GigE 370W PoE Switch</t>
  </si>
  <si>
    <t>MS225-48FP-HW</t>
  </si>
  <si>
    <t>Meraki MS225-48FP L2 Stck Cld-Mngd 48x GigE 740W PoE Switch</t>
  </si>
  <si>
    <t>MS L3 PoE Switches</t>
  </si>
  <si>
    <t>MS250-24P-HW</t>
  </si>
  <si>
    <t>Meraki MS250-24P L3 Stck Cld-Mngd 24x GigE 370W PoE Switch</t>
  </si>
  <si>
    <t>MS250-48LP-HW</t>
  </si>
  <si>
    <t>Meraki MS250-48LP L3 Stck Cld-Mngd 48x GigE 370W PoE Switch</t>
  </si>
  <si>
    <t>MS250-48FP-HW</t>
  </si>
  <si>
    <t>Meraki MS250-48FP L3 Stck Cld-Mngd 48x GigE 740W PoE Switch</t>
  </si>
  <si>
    <t>MS350-24P-HW</t>
  </si>
  <si>
    <t>Meraki MS350-24P L3 Stck Cld-Mngd 24x GigE 370W PoE Switch</t>
  </si>
  <si>
    <t>MS350-48LP-HW</t>
  </si>
  <si>
    <t>Meraki MS350-48LP L3 Stck Cld-Mngd 48x GigE 370W PoE Switch</t>
  </si>
  <si>
    <t>MS350-48FP-HW</t>
  </si>
  <si>
    <t>Meraki MS350-48FP L3 Stck Cld-Mngd 48x GigE 740W PoE Switch</t>
  </si>
  <si>
    <t>MS355-24X2-HW</t>
  </si>
  <si>
    <t>Meraki MS355-L3 Stck Cld-Mngd 24xmG UPOE Switch</t>
  </si>
  <si>
    <t>MS355-48X2-HW</t>
  </si>
  <si>
    <t>Meraki MS355-L3 Stck Cld-Mngd 48GE, 24xmG UPOE Switch</t>
  </si>
  <si>
    <t>MS390-24UX-HW</t>
  </si>
  <si>
    <t>Meraki MS390 24mGig L3 UPOE Switch</t>
  </si>
  <si>
    <t>MS390-24P-HW</t>
  </si>
  <si>
    <t>Meraki MS390 24GE L3 POE+ Switch</t>
  </si>
  <si>
    <t>MS390-48UX-HW</t>
  </si>
  <si>
    <t>Meraki MS390 48 port 12mGig, 36m2.5G L3 UPOE Switch</t>
  </si>
  <si>
    <t>MS L2 Switch Licenses</t>
  </si>
  <si>
    <t>LIC-MS120-8-1YR</t>
  </si>
  <si>
    <t>Meraki MS120-8 Enterprise License and Support, 1 Year</t>
  </si>
  <si>
    <t>LIC-MS120-8LP-1YR</t>
  </si>
  <si>
    <t>Meraki MS120-8LP Enterprise License and Support, 1 Year</t>
  </si>
  <si>
    <t>LIC-MS120-8FP-1YR</t>
  </si>
  <si>
    <t>Meraki MS120-8FP Enterprise License and Support, 1 Year</t>
  </si>
  <si>
    <t>LIC-MS120-24-1YR</t>
  </si>
  <si>
    <t>Meraki MS120-24 Enterprise License and Support, 1 Year</t>
  </si>
  <si>
    <t>LIC-MS120-24P-1YR</t>
  </si>
  <si>
    <t>Meraki MS120-24P Enterprise License and Support, 1 Year</t>
  </si>
  <si>
    <t>LIC-MS120-48-1YR</t>
  </si>
  <si>
    <t>Meraki MS120-48 Enterprise License and Support, 1 Year</t>
  </si>
  <si>
    <t>LIC-MS120-48LP-1YR</t>
  </si>
  <si>
    <t>Meraki MS120-48LP Enterprise License and Support, 1 Year</t>
  </si>
  <si>
    <t>LIC-MS120-48FP-1YR</t>
  </si>
  <si>
    <t>Meraki MS120-48FP Enterprise License and Support, 1 Year</t>
  </si>
  <si>
    <t>LIC-MS210-24-1YR</t>
  </si>
  <si>
    <t>Meraki MS210-24 Enterprise License and Support, 1 Year</t>
  </si>
  <si>
    <t>LIC-MS210-48-1YR</t>
  </si>
  <si>
    <t>Meraki MS210-48 Enterprise License and Support, 1 Year</t>
  </si>
  <si>
    <t>LIC-MS210-24P-1YR</t>
  </si>
  <si>
    <t>Meraki MS210-24P Enterprise License and Support, 1 Year</t>
  </si>
  <si>
    <t>LIC-MS210-48LP-1YR</t>
  </si>
  <si>
    <t>Meraki MS210-48LP Enterprise License and Support, 1 Year</t>
  </si>
  <si>
    <t>LIC-MS210-48FP-1YR</t>
  </si>
  <si>
    <t>Meraki MS210-48FP Enterprise License and Support, 1 Year</t>
  </si>
  <si>
    <t>LIC-MS225-24-1YR</t>
  </si>
  <si>
    <t>Meraki MS225-24 Enterprise License and Support, 1YR</t>
  </si>
  <si>
    <t>LIC-MS225-48-1YR</t>
  </si>
  <si>
    <t>Meraki MS225-48 Enterprise License and Support, 1YR</t>
  </si>
  <si>
    <t>LIC-MS225-24P-1YR</t>
  </si>
  <si>
    <t>Meraki MS225-24P Enterprise License and Support, 1YR</t>
  </si>
  <si>
    <t>LIC-MS225-48LP-1YR</t>
  </si>
  <si>
    <t>Meraki MS225-48LP Enterprise License and Support, 1YR</t>
  </si>
  <si>
    <t>LIC-MS225-48FP-1YR</t>
  </si>
  <si>
    <t>Meraki MS225-48FP Enterprise License and Support, 1YR</t>
  </si>
  <si>
    <t>LIC-MS120-8-3YR</t>
  </si>
  <si>
    <t>Meraki MS120-8 Enterprise License and Support, 3 Year</t>
  </si>
  <si>
    <t>LIC-MS120-8LP-3YR</t>
  </si>
  <si>
    <t>Meraki MS120-8LP Enterprise License and Support, 3 Year</t>
  </si>
  <si>
    <t>LIC-MS120-8FP-3YR</t>
  </si>
  <si>
    <t>Meraki MS120-8FP Enterprise License and Support, 3 Year</t>
  </si>
  <si>
    <t>LIC-MS120-24-3YR</t>
  </si>
  <si>
    <t>Meraki MS120-24 Enterprise License and Support, 3 Year</t>
  </si>
  <si>
    <t>LIC-MS120-24P-3YR</t>
  </si>
  <si>
    <t>Meraki MS120-24P Enterprise License and Support, 3 Year</t>
  </si>
  <si>
    <t>LIC-MS120-48-3YR</t>
  </si>
  <si>
    <t>Meraki MS120-48 Enterprise License and Support, 3 Year</t>
  </si>
  <si>
    <t>LIC-MS120-48LP-3YR</t>
  </si>
  <si>
    <t>Meraki MS120-48LP Enterprise License and Support, 3 Year</t>
  </si>
  <si>
    <t>LIC-MS120-48FP-3YR</t>
  </si>
  <si>
    <t>Meraki MS120-48FP Enterprise License and Support, 3 Year</t>
  </si>
  <si>
    <t>LIC-MS210-24-3YR</t>
  </si>
  <si>
    <t>Meraki MS210-24 Enterprise License and Support, 3 Year</t>
  </si>
  <si>
    <t>LIC-MS210-48-3YR</t>
  </si>
  <si>
    <t>Meraki MS210-48 Enterprise License and Support, 3 Year</t>
  </si>
  <si>
    <t>LIC-MS210-24P-3YR</t>
  </si>
  <si>
    <t>Meraki MS210-24P Enterprise License and Support, 3 Year</t>
  </si>
  <si>
    <t>LIC-MS210-48LP-3YR</t>
  </si>
  <si>
    <t>Meraki MS210-48LP Enterprise License and Support, 3 Year</t>
  </si>
  <si>
    <t>LIC-MS210-48FP-3YR</t>
  </si>
  <si>
    <t>Meraki MS210-48FP Enterprise License and Support, 3 Year</t>
  </si>
  <si>
    <t>LIC-MS225-24-3YR</t>
  </si>
  <si>
    <t>Meraki MS225-24 Enterprise License and Support, 3YR</t>
  </si>
  <si>
    <t>LIC-MS225-48-3YR</t>
  </si>
  <si>
    <t>Meraki MS225-48 Enterprise License and Support, 3YR</t>
  </si>
  <si>
    <t>LIC-MS225-24P-3YR</t>
  </si>
  <si>
    <t>Meraki MS225-24P Enterprise License and Support, 3YR</t>
  </si>
  <si>
    <t>LIC-MS225-48LP-3YR</t>
  </si>
  <si>
    <t>Meraki MS225-48LP Enterprise License and Support, 3YR</t>
  </si>
  <si>
    <t>LIC-MS225-48FP-3YR</t>
  </si>
  <si>
    <t>Meraki MS225-48FP Enterprise License and Support, 3YR</t>
  </si>
  <si>
    <t>LIC-MS120-8-5YR</t>
  </si>
  <si>
    <t>Meraki MS120-8 Enterprise License and Support, 5 Year</t>
  </si>
  <si>
    <t>LIC-MS120-8LP-5YR</t>
  </si>
  <si>
    <t>Meraki MS120-8LP Enterprise License and Support, 5 Year</t>
  </si>
  <si>
    <t>LIC-MS120-8FP-5YR</t>
  </si>
  <si>
    <t>Meraki MS120-8FP Enterprise License and Support, 5 Year</t>
  </si>
  <si>
    <t>LIC-MS120-24-5YR</t>
  </si>
  <si>
    <t>Meraki MS120-24 Enterprise License and Support, 5 Year</t>
  </si>
  <si>
    <t>LIC-MS120-24P-5YR</t>
  </si>
  <si>
    <t>Meraki MS120-24P Enterprise License and Support, 5 Year</t>
  </si>
  <si>
    <t>LIC-MS120-48-5YR</t>
  </si>
  <si>
    <t>Meraki MS120-48 Enterprise License and Support, 5 Year</t>
  </si>
  <si>
    <t>LIC-MS120-48LP-5YR</t>
  </si>
  <si>
    <t>Meraki MS120-48LP Enterprise License and Support, 5 Year</t>
  </si>
  <si>
    <t>LIC-MS120-48FP-5YR</t>
  </si>
  <si>
    <t>Meraki MS120-48FP Enterprise License and Support, 5 Year</t>
  </si>
  <si>
    <t>LIC-MS210-24-5YR</t>
  </si>
  <si>
    <t>Meraki MS210-24 Enterprise License and Support, 5 Year</t>
  </si>
  <si>
    <t>LIC-MS210-48-5YR</t>
  </si>
  <si>
    <t>Meraki MS210-48 Enterprise License and Support, 5 Year</t>
  </si>
  <si>
    <t>LIC-MS210-24P-5YR</t>
  </si>
  <si>
    <t>Meraki MS210-24P Enterprise License and Support, 5 Year</t>
  </si>
  <si>
    <t>LIC-MS210-48LP-5YR</t>
  </si>
  <si>
    <t>Meraki MS210-48LP Enterprise License and Support, 5 Year</t>
  </si>
  <si>
    <t>LIC-MS210-48FP-5YR</t>
  </si>
  <si>
    <t>Meraki MS210-48FP Enterprise License and Support, 5 Year</t>
  </si>
  <si>
    <t>LIC-MS225-24-5YR</t>
  </si>
  <si>
    <t>Meraki MS225-24 Enterprise License and Support, 5YR</t>
  </si>
  <si>
    <t>LIC-MS225-48-5YR</t>
  </si>
  <si>
    <t>Meraki MS225-48 Enterprise License and Support, 5YR</t>
  </si>
  <si>
    <t>LIC-MS225-24P-5YR</t>
  </si>
  <si>
    <t>Meraki MS225-24P Enterprise License and Support, 5YR</t>
  </si>
  <si>
    <t>LIC-MS225-48LP-5YR</t>
  </si>
  <si>
    <t>Meraki MS225-48LP Enterprise License and Support, 5YR</t>
  </si>
  <si>
    <t>LIC-MS225-48FP-5YR</t>
  </si>
  <si>
    <t>Meraki MS225-48FP Enterprise License and Support, 5YR</t>
  </si>
  <si>
    <t>MS L3 Switch Licenses</t>
  </si>
  <si>
    <t>LIC-MS250-24-1YR</t>
  </si>
  <si>
    <t>Meraki MS250-24 Enterprise License and Support, 1YR</t>
  </si>
  <si>
    <t>LIC-MS250-24P-1YR</t>
  </si>
  <si>
    <t>Meraki MS250-24P Enterprise License and Support, 1YR</t>
  </si>
  <si>
    <t>LIC-MS250-48-1YR</t>
  </si>
  <si>
    <t>Meraki MS250-48 Enterprise License and Support, 1YR</t>
  </si>
  <si>
    <t>LIC-MS250-48LP-1YR</t>
  </si>
  <si>
    <t>Meraki MS250-48LP Enterprise License and Support, 1YR</t>
  </si>
  <si>
    <t>LIC-MS250-48FP-1YR</t>
  </si>
  <si>
    <t>Meraki MS250-48FP Enterprise License and Support, 1YR</t>
  </si>
  <si>
    <t>LIC-MS350-24-1YR</t>
  </si>
  <si>
    <t>Meraki MS350-24 Enterprise License and Support, 1YR</t>
  </si>
  <si>
    <t>LIC-MS350-24X-1YR</t>
  </si>
  <si>
    <t>Meraki MS350-24X Enterprise License and Support, 1YR</t>
  </si>
  <si>
    <t>LIC-MS350-24P-1YR</t>
  </si>
  <si>
    <t>Meraki MS350-24P Enterprise License and Support, 1YR</t>
  </si>
  <si>
    <t>LIC-MS350-48-1YR</t>
  </si>
  <si>
    <t>Meraki MS350-48 Enterprise License and Support, 1YR</t>
  </si>
  <si>
    <t>LIC-MS355-24X-1YR</t>
  </si>
  <si>
    <t>Meraki MS355-24X Enterprise License and Support, 1 Year</t>
  </si>
  <si>
    <t>LIC-MS355-24X2-1YR</t>
  </si>
  <si>
    <t>Meraki MS355-24X2 Enterprise License and Support, 1 Year</t>
  </si>
  <si>
    <t>LIC-MS355-48X-1YR</t>
  </si>
  <si>
    <t>Meraki MS355-48X Enterprise License and Support, 1 Year</t>
  </si>
  <si>
    <t>LIC-MS355-48X2-1YR</t>
  </si>
  <si>
    <t>Meraki MS355-48X2 Enterprise License and Support, 1 Year</t>
  </si>
  <si>
    <t>LIC-MS410-16-1YR</t>
  </si>
  <si>
    <t>Meraki MS410-16 Enterprise License and Support, 1YR</t>
  </si>
  <si>
    <t>LIC-MS410-32-1YR</t>
  </si>
  <si>
    <t>Meraki MS410-32 Enterprise License and Support, 1YR</t>
  </si>
  <si>
    <t>LIC-MS425-16-1YR</t>
  </si>
  <si>
    <t>Meraki MS425-16 Enterprise License and Support, 1YR</t>
  </si>
  <si>
    <t>LIC-MS425-32-1YR</t>
  </si>
  <si>
    <t>Meraki MS425-32 Enterprise License and Support, 1YR</t>
  </si>
  <si>
    <t>LIC-MS450-12-1YR</t>
  </si>
  <si>
    <t>Meraki MS450-12 Enterprise License and Support, 1 Year</t>
  </si>
  <si>
    <t>LIC-MS250-24-3YR</t>
  </si>
  <si>
    <t>Meraki MS250-24 Enterprise License and Support, 3YR</t>
  </si>
  <si>
    <t>LIC-MS250-24P-3YR</t>
  </si>
  <si>
    <t>Meraki MS250-24P Enterprise License and Support, 3YR</t>
  </si>
  <si>
    <t>LIC-MS250-48-3YR</t>
  </si>
  <si>
    <t>Meraki MS250-48 Enterprise License and Support, 3YR</t>
  </si>
  <si>
    <t>LIC-MS250-48LP-3YR</t>
  </si>
  <si>
    <t>Meraki MS250-48LP Enterprise License and Support, 3YR</t>
  </si>
  <si>
    <t>LIC-MS350-24-3YR</t>
  </si>
  <si>
    <t>Meraki MS350-24 Enterprise License and Support, 3YR</t>
  </si>
  <si>
    <t>LIC-MS350-24X-3YR</t>
  </si>
  <si>
    <t>Meraki MS350-24X Enterprise License and Support, 3YR</t>
  </si>
  <si>
    <t>LIC-MS350-24P-3YR</t>
  </si>
  <si>
    <t>Meraki MS350-24P Enterprise License and Support, 3YR</t>
  </si>
  <si>
    <t>LIC-MS350-48-3YR</t>
  </si>
  <si>
    <t>Meraki MS350-48 Enterprise License and Support, 3YR</t>
  </si>
  <si>
    <t>LIC-MS355-24X-3YR</t>
  </si>
  <si>
    <t>Meraki MS355-24X Enterprise License and Support, 3 Year</t>
  </si>
  <si>
    <t>LIC-MS355-24X2-3YR</t>
  </si>
  <si>
    <t>Meraki MS355-24X2 Enterprise License and Support, 3 Year</t>
  </si>
  <si>
    <t>LIC-MS355-48X-3YR</t>
  </si>
  <si>
    <t>Meraki MS355-48X Enterprise License and Support, 3 Year</t>
  </si>
  <si>
    <t>LIC-MS355-48X2-3YR</t>
  </si>
  <si>
    <t>Meraki MS355-48X2 Enterprise License and Support, 3 Year</t>
  </si>
  <si>
    <t>LIC-MS410-16-3YR</t>
  </si>
  <si>
    <t>Meraki MS410-16 Enterprise License and Support, 3YR</t>
  </si>
  <si>
    <t>LIC-MS410-32-3YR</t>
  </si>
  <si>
    <t>Meraki MS410-32 Enterprise License and Support, 3YR</t>
  </si>
  <si>
    <t>LIC-MS425-16-3YR</t>
  </si>
  <si>
    <t>Meraki MS425-16 Enterprise License and Support, 3YR</t>
  </si>
  <si>
    <t>LIC-MS425-32-3YR</t>
  </si>
  <si>
    <t>Meraki MS425-32 Enterprise License and Support, 3YR</t>
  </si>
  <si>
    <t>LIC-MS450-12-3YR</t>
  </si>
  <si>
    <t>Meraki MS450-12 Enterprise License and Support, 3 Year</t>
  </si>
  <si>
    <t>LIC-MS250-24-5YR</t>
  </si>
  <si>
    <t>Meraki MS250-24 Enterprise License and Support, 5YR</t>
  </si>
  <si>
    <t>LIC-MS250-24P-5YR</t>
  </si>
  <si>
    <t>Meraki MS250-24P Enterprise License and Support, 5YR</t>
  </si>
  <si>
    <t>LIC-MS250-48-5YR</t>
  </si>
  <si>
    <t>Meraki MS250-48 Enterprise License and Support, 5YR</t>
  </si>
  <si>
    <t>LIC-MS250-48LP-5YR</t>
  </si>
  <si>
    <t>Meraki MS250-48LP Enterprise License and Support, 5YR</t>
  </si>
  <si>
    <t>LIC-MS350-24-5YR</t>
  </si>
  <si>
    <t>Meraki MS350-24 Enterprise License and Support, 5YR</t>
  </si>
  <si>
    <t>LIC-MS350-24X-5YR</t>
  </si>
  <si>
    <t>Meraki MS350-24X Enterprise License and Support, 5YR</t>
  </si>
  <si>
    <t>LIC-MS350-24P-5YR</t>
  </si>
  <si>
    <t>Meraki MS350-24P Enterprise License and Support, 5YR</t>
  </si>
  <si>
    <t>LIC-MS350-48-5YR</t>
  </si>
  <si>
    <t>Meraki MS350-48 Enterprise License and Support, 5YR</t>
  </si>
  <si>
    <t>LIC-MS355-24X-5YR</t>
  </si>
  <si>
    <t>Meraki MS355-24X Enterprise License and Support, 5 Year</t>
  </si>
  <si>
    <t>LIC-MS355-24X2-5YR</t>
  </si>
  <si>
    <t>Meraki MS355-24X2 Enterprise License and Support, 5 Year</t>
  </si>
  <si>
    <t>LIC-MS355-48X-5YR</t>
  </si>
  <si>
    <t>Meraki MS355-48X Enterprise License and Support, 5 Year</t>
  </si>
  <si>
    <t>LIC-MS355-48X2-5YR</t>
  </si>
  <si>
    <t>Meraki MS355-48X2 Enterprise License and Support, 5 Year</t>
  </si>
  <si>
    <t>LIC-MS410-16-5YR</t>
  </si>
  <si>
    <t>Meraki MS410-16 Enterprise License and Support, 5YR</t>
  </si>
  <si>
    <t>LIC-MS410-32-5YR</t>
  </si>
  <si>
    <t>Meraki MS410-32 Enterprise License and Support, 5YR</t>
  </si>
  <si>
    <t>LIC-MS425-16-5YR</t>
  </si>
  <si>
    <t>Meraki MS425-16 Enterprise License and Support, 5YR</t>
  </si>
  <si>
    <t>LIC-MS425-32-5YR</t>
  </si>
  <si>
    <t>Meraki MS425-32 Enterprise License and Support, 5YR</t>
  </si>
  <si>
    <t>LIC-MS450-12-5YR</t>
  </si>
  <si>
    <t>Meraki MS450-12 Enterprise License and Support, 5 Year</t>
  </si>
  <si>
    <t>Managed Services</t>
  </si>
  <si>
    <t>LIC-MX67-ENT-1YR</t>
  </si>
  <si>
    <t>Meraki MX67 Enterprise License and Support, 1YR</t>
  </si>
  <si>
    <t>LIC-MX67-ENT-3YR</t>
  </si>
  <si>
    <t>Meraki MX67 Enterprise License and Support, 3YR</t>
  </si>
  <si>
    <t>LIC-MX67-ENT-5YR</t>
  </si>
  <si>
    <t>Meraki MX67 Enterprise License and Support, 5YR</t>
  </si>
  <si>
    <t>LIC-MX67-SEC-1YR</t>
  </si>
  <si>
    <t>Meraki MX67 Advanced Security License and Support, 1YR</t>
  </si>
  <si>
    <t>LIC-MX67-SEC-3YR</t>
  </si>
  <si>
    <t>Meraki MX67 Advanced Security License and Support, 3YR</t>
  </si>
  <si>
    <t>LIC-MX67-SEC-5YR</t>
  </si>
  <si>
    <t>Meraki MX67 Advanced Security License and Support, 5YR</t>
  </si>
  <si>
    <t>LIC-MX67-SDW-1Y</t>
  </si>
  <si>
    <t>Meraki MX67 Secure SD-WAN Plus License and Support, 1YR</t>
  </si>
  <si>
    <t>LIC-MX67-SDW-3Y</t>
  </si>
  <si>
    <t>Meraki MX67 Secure SD-WAN Plus License and Support, 3YR</t>
  </si>
  <si>
    <t>LIC-MX67-SDW-5Y</t>
  </si>
  <si>
    <t>Meraki MX67 Secure SD-WAN Plus License and Support, 5YR</t>
  </si>
  <si>
    <t>LIC-MX67C-ENT-1YR</t>
  </si>
  <si>
    <t>Meraki MX67C Enterprise License and Support, 1YR</t>
  </si>
  <si>
    <t>LIC-MX67C-ENT-3YR</t>
  </si>
  <si>
    <t>Meraki MX67C Enterprise License and Support, 3YR</t>
  </si>
  <si>
    <t>LIC-MX67C-ENT-5YR</t>
  </si>
  <si>
    <t>Meraki MX67C Enterprise License and Support, 5YR</t>
  </si>
  <si>
    <t>LIC-MX67C-SEC-1YR</t>
  </si>
  <si>
    <t>Meraki MX67C Advanced Security License and Support, 1YR</t>
  </si>
  <si>
    <t>LIC-MX67C-SEC-3YR</t>
  </si>
  <si>
    <t>Meraki MX67C Advanced Security License and Support, 3YR</t>
  </si>
  <si>
    <t>LIC-MX67C-SEC-5YR</t>
  </si>
  <si>
    <t>Meraki MX67C Advanced Security License and Support, 5YR</t>
  </si>
  <si>
    <t>LIC-MX67C-SDW-1Y</t>
  </si>
  <si>
    <t>Meraki MX67C Secure SD-WAN Plus License and Support, 1YR</t>
  </si>
  <si>
    <t>LIC-MX67C-SDW-3Y</t>
  </si>
  <si>
    <t>Meraki MX67C Secure SD-WAN Plus License and Support, 3YR</t>
  </si>
  <si>
    <t>LIC-MX67C-SDW-5Y</t>
  </si>
  <si>
    <t>Meraki MX67C Secure SD-WAN Plus License and Support, 5YR</t>
  </si>
  <si>
    <t>LIC-MX67W-ENT-1YR</t>
  </si>
  <si>
    <t>Meraki MX67W Enterprise License and Support, 1YR</t>
  </si>
  <si>
    <t>LIC-MX67W-ENT-3YR</t>
  </si>
  <si>
    <t>Meraki MX67W Enterprise License and Support, 3YR</t>
  </si>
  <si>
    <t>LIC-MX67W-ENT-5YR</t>
  </si>
  <si>
    <t>Meraki MX67W Enterprise License and Support, 5YR</t>
  </si>
  <si>
    <t>LIC-MX67W-SEC-1YR</t>
  </si>
  <si>
    <t>Meraki MX67W Advanced Security License and Support, 1YR</t>
  </si>
  <si>
    <t>LIC-MX67W-SEC-3YR</t>
  </si>
  <si>
    <t>Meraki MX67W Advanced Security License and Support, 3YR</t>
  </si>
  <si>
    <t>LIC-MX67W-SEC-5YR</t>
  </si>
  <si>
    <t>Meraki MX67W Advanced Security License and Support, 5YR</t>
  </si>
  <si>
    <t>LIC-MX67W-SDW-1Y</t>
  </si>
  <si>
    <t>Meraki MX67W Secure SD-WAN Plus License and Support, 1YR</t>
  </si>
  <si>
    <t>LIC-MX67W-SDW-3Y</t>
  </si>
  <si>
    <t>Meraki MX67W Secure SD-WAN Plus License and Support, 3YR</t>
  </si>
  <si>
    <t>LIC-MX67W-SDW-5Y</t>
  </si>
  <si>
    <t>Meraki MX67W Secure SD-WAN Plus License and Support, 5YR</t>
  </si>
  <si>
    <t>LIC-MX68-ENT-1YR</t>
  </si>
  <si>
    <t>Meraki MX68 Enterprise License and Support, 1YR</t>
  </si>
  <si>
    <t>LIC-MX68-ENT-3YR</t>
  </si>
  <si>
    <t>Meraki MX68 Enterprise License and Support, 3YR</t>
  </si>
  <si>
    <t>LIC-MX68-ENT-5YR</t>
  </si>
  <si>
    <t>Meraki MX68 Enterprise License and Support, 5YR</t>
  </si>
  <si>
    <t>LIC-MX68-SEC-1YR</t>
  </si>
  <si>
    <t>Meraki MX68 Advanced Security License and Support, 1YR</t>
  </si>
  <si>
    <t>LIC-MX68-SEC-3YR</t>
  </si>
  <si>
    <t>Meraki MX68 Advanced Security License and Support, 3YR</t>
  </si>
  <si>
    <t>LIC-MX68-SEC-5YR</t>
  </si>
  <si>
    <t>Meraki MX68 Advanced Security License and Support, 5YR</t>
  </si>
  <si>
    <t>LIC-MX68-SDW-1Y</t>
  </si>
  <si>
    <t>Meraki MX68 Secure SD-WAN Plus License and Support, 1YR</t>
  </si>
  <si>
    <t>LIC-MX68-SDW-3Y</t>
  </si>
  <si>
    <t>Meraki MX68 Secure SD-WAN Plus License and Support, 3YR</t>
  </si>
  <si>
    <t>LIC-MX68-SDW-5Y</t>
  </si>
  <si>
    <t>Meraki MX68 Secure SD-WAN Plus License and Support, 5YR</t>
  </si>
  <si>
    <t>LIC-MX68CW-ENT-1YR</t>
  </si>
  <si>
    <t>Meraki MX68CW Enterprise License and Support, 1YR</t>
  </si>
  <si>
    <t>LIC-MX68CW-ENT-3YR</t>
  </si>
  <si>
    <t>Meraki MX68CW Enterprise License and Support, 3YR</t>
  </si>
  <si>
    <t>LIC-MX68CW-ENT-5YR</t>
  </si>
  <si>
    <t>Meraki MX68CW Enterprise License and Support, 5YR</t>
  </si>
  <si>
    <t>LIC-MX68CW-SEC-1YR</t>
  </si>
  <si>
    <t>Meraki MX68CW Advanced Security License and Support, 1YR</t>
  </si>
  <si>
    <t>LIC-MX68CW-SEC-3YR</t>
  </si>
  <si>
    <t>Meraki MX68CW Advanced Security License and Support, 3YR</t>
  </si>
  <si>
    <t>LIC-MX68CW-SEC-5YR</t>
  </si>
  <si>
    <t>Meraki MX68CW Advanced Security License and Support, 5YR</t>
  </si>
  <si>
    <t>LIC-MX68CW-SDW-1Y</t>
  </si>
  <si>
    <t>Meraki MX68CW Secure SD-WAN Plus License and Support, 1YR</t>
  </si>
  <si>
    <t>LIC-MX68CW-SDW-3Y</t>
  </si>
  <si>
    <t>Meraki MX68CW Secure SD-WAN Plus License and Support, 3YR</t>
  </si>
  <si>
    <t>LIC-MX68CW-SDW-5Y</t>
  </si>
  <si>
    <t>Meraki MX68CW Secure SD-WAN Plus License and Support, 5YR</t>
  </si>
  <si>
    <t>LIC-MX68W-ENT-1YR</t>
  </si>
  <si>
    <t>Meraki MX68W Enterprise License and Support, 1YR</t>
  </si>
  <si>
    <t>LIC-MX68W-ENT-3YR</t>
  </si>
  <si>
    <t>Meraki MX68W Enterprise License and Support, 3YR</t>
  </si>
  <si>
    <t>LIC-MX68W-ENT-5YR</t>
  </si>
  <si>
    <t>Meraki MX68W Enterprise License and Support, 5YR</t>
  </si>
  <si>
    <t>LIC-MX68W-SEC-1YR</t>
  </si>
  <si>
    <t>Meraki MX68W Advanced Security License and Support, 1YR</t>
  </si>
  <si>
    <t>LIC-MX68W-SEC-3YR</t>
  </si>
  <si>
    <t>Meraki MX68W Advanced Security License and Support, 3YR</t>
  </si>
  <si>
    <t>LIC-MX68W-SEC-5YR</t>
  </si>
  <si>
    <t>Meraki MX68W Advanced Security License and Support, 5YR</t>
  </si>
  <si>
    <t>LIC-MX68W-SDW-1Y</t>
  </si>
  <si>
    <t>Meraki MX68W Secure SD-WAN Plus License and Support, 1YR</t>
  </si>
  <si>
    <t>LIC-MX68W-SDW-3Y</t>
  </si>
  <si>
    <t>Meraki MX68W Secure SD-WAN Plus License and Support, 3YR</t>
  </si>
  <si>
    <t>LIC-MX68W-SDW-5Y</t>
  </si>
  <si>
    <t>Meraki MX68W Secure SD-WAN Plus License and Support, 5YR</t>
  </si>
  <si>
    <t>LIC-MX75-ENT-1Y</t>
  </si>
  <si>
    <t>Meraki MX75 Enterprise License and Support, 1YR</t>
  </si>
  <si>
    <t>LIC-MX75-ENT-3Y</t>
  </si>
  <si>
    <t>Meraki MX75 Enterprise License and Support, 3YR</t>
  </si>
  <si>
    <t>LIC-MX75-ENT-5Y</t>
  </si>
  <si>
    <t>Meraki MX75 Enterprise License and Support, 5YR</t>
  </si>
  <si>
    <t>LIC-MX75-SEC-1Y</t>
  </si>
  <si>
    <t>Meraki MX75 Advanced Security License and Support, 1YR</t>
  </si>
  <si>
    <t>LIC-MX75-SEC-3Y</t>
  </si>
  <si>
    <t>Meraki MX75 Advanced Security License and Support, 3YR</t>
  </si>
  <si>
    <t>LIC-MX75-SEC-5Y</t>
  </si>
  <si>
    <t>Meraki MX75 Advanced Security License and Support, 5YR</t>
  </si>
  <si>
    <t>LIC-MX75-SDW-1Y</t>
  </si>
  <si>
    <t>Meraki MX75 Secure SD-WAN Plus License and Support, 1YR</t>
  </si>
  <si>
    <t>LIC-MX75-SDW-3Y</t>
  </si>
  <si>
    <t>Meraki MX75 Secure SD-WAN Plus License and Support, 3YR</t>
  </si>
  <si>
    <t>LIC-MX75-SDW-5Y</t>
  </si>
  <si>
    <t>Meraki MX75 Secure SD-WAN Plus License and Support, 5YR</t>
  </si>
  <si>
    <t>LIC-MX85-ENT-1Y</t>
  </si>
  <si>
    <t>Meraki MX85 Enterprise License and Support, 1YR</t>
  </si>
  <si>
    <t>LIC-MX85-ENT-3Y</t>
  </si>
  <si>
    <t>Meraki MX85 Enterprise License and Support, 3YR</t>
  </si>
  <si>
    <t>LIC-MX85-ENT-5Y</t>
  </si>
  <si>
    <t>Meraki MX85 Enterprise License and Support, 5YR</t>
  </si>
  <si>
    <t>LIC-MX85-SEC-1Y</t>
  </si>
  <si>
    <t>Meraki MX85 Advanced Security License and Support, 1YR</t>
  </si>
  <si>
    <t>LIC-MX85-SEC-3Y</t>
  </si>
  <si>
    <t>Meraki MX85 Advanced Security License and Support, 3YR</t>
  </si>
  <si>
    <t>LIC-MX85-SEC-5Y</t>
  </si>
  <si>
    <t>Meraki MX85 Advanced Security License and Support, 5YR</t>
  </si>
  <si>
    <t>LIC-MX85-SDW-1Y</t>
  </si>
  <si>
    <t>Meraki MX85 Secure SD-WAN Plus License and Support, 1YR</t>
  </si>
  <si>
    <t>LIC-MX85-SDW-3Y</t>
  </si>
  <si>
    <t>Meraki MX85 Secure SD-WAN Plus License and Support, 3YR</t>
  </si>
  <si>
    <t>LIC-MX85-SDW-5Y</t>
  </si>
  <si>
    <t>Meraki MX85 Secure SD-WAN Plus License and Support, 5YR</t>
  </si>
  <si>
    <t>LIC-MX95-ENT-1Y</t>
  </si>
  <si>
    <t>Meraki MX95 Enterprise License and Support, 1YR</t>
  </si>
  <si>
    <t>LIC-MX95-ENT-3Y</t>
  </si>
  <si>
    <t>Meraki MX95 Enterprise License and Support, 3YR</t>
  </si>
  <si>
    <t>LIC-MX95-ENT-5Y</t>
  </si>
  <si>
    <t>Meraki MX95 Enterprise License and Support, 5YR</t>
  </si>
  <si>
    <t>LIC-MX95-SEC-1Y</t>
  </si>
  <si>
    <t>Meraki MX95 Advanced Security License and Support, 1YR</t>
  </si>
  <si>
    <t>LIC-MX95-SEC-3Y</t>
  </si>
  <si>
    <t>Meraki MX95 Advanced Security License and Support, 3YR</t>
  </si>
  <si>
    <t>LIC-MX95-SEC-5Y</t>
  </si>
  <si>
    <t>Meraki MX95 Advanced Security License and Support, 5YR</t>
  </si>
  <si>
    <t>LIC-MX95-SDW-1Y</t>
  </si>
  <si>
    <t>Meraki MX95 Secure SD-WAN Plus License and Support, 1YR</t>
  </si>
  <si>
    <t>LIC-MX95-SDW-3Y</t>
  </si>
  <si>
    <t>Meraki MX95 Secure SD-WAN Plus License and Support, 3YR</t>
  </si>
  <si>
    <t>LIC-MX95-SDW-5Y</t>
  </si>
  <si>
    <t>Meraki MX95 Secure SD-WAN Plus License and Support, 5YR</t>
  </si>
  <si>
    <t>LIC-MX105-ENT-1Y</t>
  </si>
  <si>
    <t>Meraki MX105 Enterprise License and Support, 1YR</t>
  </si>
  <si>
    <t>LIC-MX105-ENT-3Y</t>
  </si>
  <si>
    <t>Meraki MX105 Enterprise License and Support, 3YR</t>
  </si>
  <si>
    <t>LIC-MX105-ENT-5Y</t>
  </si>
  <si>
    <t>Meraki MX105 Enterprise License and Support, 5YR</t>
  </si>
  <si>
    <t>LIC-MX105-SEC-1Y</t>
  </si>
  <si>
    <t>Meraki MX105 Advanced Security License and Support, 1YR</t>
  </si>
  <si>
    <t>LIC-MX105-SEC-3Y</t>
  </si>
  <si>
    <t>Meraki MX105 Advanced Security License and Support, 3YR</t>
  </si>
  <si>
    <t>LIC-MX105-SEC-5Y</t>
  </si>
  <si>
    <t>Meraki MX105 Advanced Security License and Support, 5YR</t>
  </si>
  <si>
    <t>LIC-MX105-SDW-1Y</t>
  </si>
  <si>
    <t>Meraki MX105 Secure SD-WAN Plus License and Support, 1YR</t>
  </si>
  <si>
    <t>LIC-MX105-SDW-3Y</t>
  </si>
  <si>
    <t>Meraki MX105 Secure SD-WAN Plus License and Support, 3YR</t>
  </si>
  <si>
    <t>LIC-MX105-SDW-5Y</t>
  </si>
  <si>
    <t>Meraki MX105 Secure SD-WAN Plus License and Support, 5YR</t>
  </si>
  <si>
    <t>LIC-MX250-ENT-1YR</t>
  </si>
  <si>
    <t>Meraki MX250 Enterprise License and Support, 1YR</t>
  </si>
  <si>
    <t>LIC-MX250-ENT-3YR</t>
  </si>
  <si>
    <t>Meraki MX250 Enterprise License and Support, 3YR</t>
  </si>
  <si>
    <t>LIC-MX250-ENT-5YR</t>
  </si>
  <si>
    <t>Meraki MX250 Enterprise License and Support, 5YR</t>
  </si>
  <si>
    <t>LIC-MX250-SEC-1YR</t>
  </si>
  <si>
    <t>Meraki MX250 Advanced Security License and Support, 1YR</t>
  </si>
  <si>
    <t>LIC-MX250-SEC-3YR</t>
  </si>
  <si>
    <t>Meraki MX250 Advanced Security License and Support, 3YR</t>
  </si>
  <si>
    <t>LIC-MX250-SEC-5YR</t>
  </si>
  <si>
    <t>Meraki MX250 Advanced Security License and Support, 5YR</t>
  </si>
  <si>
    <t>LIC-MX250-SDW-1Y</t>
  </si>
  <si>
    <t>Meraki MX250 Secure SD-WAN Plus License and Support, 1YR</t>
  </si>
  <si>
    <t>LIC-MX250-SDW-3Y</t>
  </si>
  <si>
    <t>Meraki MX250 Secure SD-WAN Plus License and Support, 3YR</t>
  </si>
  <si>
    <t>LIC-MX250-SDW-5Y</t>
  </si>
  <si>
    <t>Meraki MX250 Secure SD-WAN Plus License and Support, 5YR</t>
  </si>
  <si>
    <t>LIC-MX450-ENT-1YR</t>
  </si>
  <si>
    <t>Meraki MX450 Enterprise License and Support, 1YR</t>
  </si>
  <si>
    <t>LIC-MX450-ENT-3YR</t>
  </si>
  <si>
    <t>Meraki MX450 Enterprise License and Support, 3YR</t>
  </si>
  <si>
    <t>LIC-MX450-ENT-5YR</t>
  </si>
  <si>
    <t>Meraki MX450 Enterprise License and Support, 5YR</t>
  </si>
  <si>
    <t>LIC-MX450-SEC-1YR</t>
  </si>
  <si>
    <t>Meraki MX450 Advanced Security License and Support, 1YR</t>
  </si>
  <si>
    <t>LIC-MX450-SEC-3YR</t>
  </si>
  <si>
    <t>Meraki MX450 Advanced Security License and Support, 3YR</t>
  </si>
  <si>
    <t>LIC-MX450-SEC-5YR</t>
  </si>
  <si>
    <t>Meraki MX450 Advanced Security License and Support, 5YR</t>
  </si>
  <si>
    <t>LIC-MX450-SDW-1Y</t>
  </si>
  <si>
    <t>Meraki MX450 Secure SD-WAN Plus License and Support, 1YR</t>
  </si>
  <si>
    <t>LIC-MX450-SDW-3Y</t>
  </si>
  <si>
    <t>Meraki MX450 Secure SD-WAN Plus License and Support, 3YR</t>
  </si>
  <si>
    <t>LIC-MX450-SDW-5Y</t>
  </si>
  <si>
    <t>Meraki MX450 Secure SD-WAN Plus License and Support, 5YR</t>
  </si>
  <si>
    <t>MX Firewall Licenses</t>
  </si>
  <si>
    <t>1Y Recurring</t>
  </si>
  <si>
    <t>3Y Recurring</t>
  </si>
  <si>
    <t>5Y Recurring</t>
  </si>
  <si>
    <t>One Time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</si>
</sst>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.0"/>
    <numFmt numFmtId="165" formatCode="_ * #,##0_ ;_ * \-#,##0_ ;_ * &quot;-&quot;??_ ;_ @_ 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2" fillId="0" borderId="1" xfId="1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5" fontId="2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37"/>
  <sheetViews>
    <sheetView showGridLines="0" tabSelected="1" workbookViewId="0">
      <pane xSplit="1" ySplit="3" topLeftCell="G331" activePane="bottomRight" state="frozen"/>
      <selection pane="topRight" activeCell="B1" sqref="B1"/>
      <selection pane="bottomLeft" activeCell="A4" sqref="A4"/>
      <selection pane="bottomRight" activeCell="Q4" sqref="Q4:Q337"/>
    </sheetView>
  </sheetViews>
  <sheetFormatPr defaultColWidth="14.85546875" defaultRowHeight="15" x14ac:dyDescent="0.25"/>
  <cols>
    <col min="1" max="1" width="8" style="1" customWidth="1"/>
    <col min="2" max="2" width="19.7109375" style="1" bestFit="1" customWidth="1"/>
    <col min="3" max="3" width="17" style="1" bestFit="1" customWidth="1"/>
    <col min="4" max="4" width="52.28515625" style="1" bestFit="1" customWidth="1"/>
    <col min="5" max="5" width="24.42578125" style="1" bestFit="1" customWidth="1"/>
    <col min="6" max="6" width="15.28515625" style="1" bestFit="1" customWidth="1"/>
    <col min="7" max="7" width="8.140625" style="3" bestFit="1" customWidth="1"/>
    <col min="8" max="8" width="15.42578125" style="1" bestFit="1" customWidth="1"/>
    <col min="9" max="9" width="11" style="3" bestFit="1" customWidth="1"/>
    <col min="10" max="10" width="19.140625" style="1" bestFit="1" customWidth="1"/>
    <col min="11" max="17" width="15" style="1" bestFit="1" customWidth="1"/>
    <col min="18" max="16384" width="14.85546875" style="1"/>
  </cols>
  <sheetData>
    <row r="1" spans="2:17" x14ac:dyDescent="0.25">
      <c r="I1" s="14">
        <v>50</v>
      </c>
      <c r="N1" s="15">
        <v>0.1</v>
      </c>
      <c r="O1" s="15">
        <v>0.1</v>
      </c>
      <c r="P1" s="15">
        <v>0.1</v>
      </c>
      <c r="Q1" s="15">
        <v>0.1</v>
      </c>
    </row>
    <row r="2" spans="2:17" x14ac:dyDescent="0.25">
      <c r="I2" s="14">
        <v>40</v>
      </c>
      <c r="J2" s="2"/>
      <c r="N2" s="15">
        <v>0.2</v>
      </c>
      <c r="O2" s="15">
        <v>0.2</v>
      </c>
      <c r="P2" s="15">
        <v>0.2</v>
      </c>
      <c r="Q2" s="15">
        <v>0.2</v>
      </c>
    </row>
    <row r="3" spans="2:17" s="3" customFormat="1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13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698</v>
      </c>
      <c r="O3" s="4" t="s">
        <v>699</v>
      </c>
      <c r="P3" s="4" t="s">
        <v>700</v>
      </c>
      <c r="Q3" s="4" t="s">
        <v>701</v>
      </c>
    </row>
    <row r="4" spans="2:17" x14ac:dyDescent="0.25">
      <c r="B4" s="17" t="s">
        <v>18</v>
      </c>
      <c r="C4" s="5" t="s">
        <v>19</v>
      </c>
      <c r="D4" s="6" t="s">
        <v>20</v>
      </c>
      <c r="E4" s="7" t="s">
        <v>21</v>
      </c>
      <c r="F4" s="8">
        <v>40169.5</v>
      </c>
      <c r="G4" s="9">
        <v>1</v>
      </c>
      <c r="H4" s="8">
        <f t="shared" ref="H4:H17" si="0">ROUND(F4-((F4*I4)/100),2)</f>
        <v>20084.75</v>
      </c>
      <c r="I4" s="10">
        <f t="shared" ref="I4:I35" si="1">$I$1</f>
        <v>50</v>
      </c>
      <c r="J4" s="8">
        <f t="shared" ref="J4:J17" si="2">ROUND((G4 * H4),2)</f>
        <v>20084.75</v>
      </c>
      <c r="K4" s="8">
        <f>-PMT(12%,2,J4)</f>
        <v>11884.108679245284</v>
      </c>
      <c r="L4" s="8">
        <f>-PMT(12%,3,J4)</f>
        <v>8362.2651872925562</v>
      </c>
      <c r="M4" s="8">
        <f>-PMT(12%,5,J4)</f>
        <v>5571.7051136029822</v>
      </c>
      <c r="N4" s="8">
        <f>K4/(1-$N$1)/(1-$N$2)</f>
        <v>16505.706498951782</v>
      </c>
      <c r="O4" s="8">
        <f>L4/(1-$O$1)/(1-$O$2)</f>
        <v>11614.257204572992</v>
      </c>
      <c r="P4" s="8">
        <f>M4/(1-$P$1)/(1-$P$2)</f>
        <v>7738.4793244485863</v>
      </c>
      <c r="Q4" s="8">
        <f>J4/(1-$P$1)/(1-$P$2)</f>
        <v>27895.486111111106</v>
      </c>
    </row>
    <row r="5" spans="2:17" x14ac:dyDescent="0.25">
      <c r="B5" s="17" t="s">
        <v>18</v>
      </c>
      <c r="C5" s="5" t="s">
        <v>22</v>
      </c>
      <c r="D5" s="6" t="s">
        <v>23</v>
      </c>
      <c r="E5" s="7" t="s">
        <v>21</v>
      </c>
      <c r="F5" s="8">
        <v>75798.8</v>
      </c>
      <c r="G5" s="9">
        <v>1</v>
      </c>
      <c r="H5" s="8">
        <f t="shared" si="0"/>
        <v>37899.4</v>
      </c>
      <c r="I5" s="10">
        <f t="shared" si="1"/>
        <v>50</v>
      </c>
      <c r="J5" s="8">
        <f t="shared" si="2"/>
        <v>37899.4</v>
      </c>
      <c r="K5" s="8">
        <f t="shared" ref="K5:K52" si="3">-PMT(12%,2,J5)</f>
        <v>22425.003471698117</v>
      </c>
      <c r="L5" s="8">
        <f t="shared" ref="L5:L62" si="4">-PMT(12%,3,J5)</f>
        <v>15779.376553816976</v>
      </c>
      <c r="M5" s="8">
        <f t="shared" ref="M5:M63" si="5">-PMT(12%,5,J5)</f>
        <v>10513.662394726589</v>
      </c>
      <c r="N5" s="8">
        <f t="shared" ref="N5:N51" si="6">K5/(1-$N$1)/(1-$N$2)</f>
        <v>31145.838155136269</v>
      </c>
      <c r="O5" s="8">
        <f t="shared" ref="O5:O51" si="7">L5/(1-$O$1)/(1-$O$2)</f>
        <v>21915.800769190238</v>
      </c>
      <c r="P5" s="8">
        <f t="shared" ref="P5:Q51" si="8">M5/(1-$P$1)/(1-$P$2)</f>
        <v>14602.308881564706</v>
      </c>
      <c r="Q5" s="8">
        <f t="shared" ref="Q5:Q68" si="9">J5/(1-$P$1)/(1-$P$2)</f>
        <v>52638.055555555555</v>
      </c>
    </row>
    <row r="6" spans="2:17" x14ac:dyDescent="0.25">
      <c r="B6" s="17" t="s">
        <v>18</v>
      </c>
      <c r="C6" s="5" t="s">
        <v>24</v>
      </c>
      <c r="D6" s="6" t="s">
        <v>25</v>
      </c>
      <c r="E6" s="7" t="s">
        <v>21</v>
      </c>
      <c r="F6" s="8">
        <v>75798.8</v>
      </c>
      <c r="G6" s="9">
        <v>1</v>
      </c>
      <c r="H6" s="8">
        <f t="shared" si="0"/>
        <v>37899.4</v>
      </c>
      <c r="I6" s="10">
        <f t="shared" si="1"/>
        <v>50</v>
      </c>
      <c r="J6" s="8">
        <f t="shared" si="2"/>
        <v>37899.4</v>
      </c>
      <c r="K6" s="8">
        <f t="shared" si="3"/>
        <v>22425.003471698117</v>
      </c>
      <c r="L6" s="8">
        <f t="shared" si="4"/>
        <v>15779.376553816976</v>
      </c>
      <c r="M6" s="8">
        <f t="shared" si="5"/>
        <v>10513.662394726589</v>
      </c>
      <c r="N6" s="8">
        <f t="shared" si="6"/>
        <v>31145.838155136269</v>
      </c>
      <c r="O6" s="8">
        <f t="shared" si="7"/>
        <v>21915.800769190238</v>
      </c>
      <c r="P6" s="8">
        <f t="shared" si="8"/>
        <v>14602.308881564706</v>
      </c>
      <c r="Q6" s="8">
        <f t="shared" si="9"/>
        <v>52638.055555555555</v>
      </c>
    </row>
    <row r="7" spans="2:17" x14ac:dyDescent="0.25">
      <c r="B7" s="17" t="s">
        <v>18</v>
      </c>
      <c r="C7" s="5" t="s">
        <v>26</v>
      </c>
      <c r="D7" s="6" t="s">
        <v>27</v>
      </c>
      <c r="E7" s="7" t="s">
        <v>21</v>
      </c>
      <c r="F7" s="8">
        <v>123173.05</v>
      </c>
      <c r="G7" s="9">
        <v>1</v>
      </c>
      <c r="H7" s="8">
        <f t="shared" si="0"/>
        <v>61586.53</v>
      </c>
      <c r="I7" s="10">
        <f t="shared" si="1"/>
        <v>50</v>
      </c>
      <c r="J7" s="8">
        <f t="shared" si="2"/>
        <v>61586.53</v>
      </c>
      <c r="K7" s="8">
        <f t="shared" si="3"/>
        <v>36440.633600000001</v>
      </c>
      <c r="L7" s="8">
        <f t="shared" si="4"/>
        <v>25641.488981697486</v>
      </c>
      <c r="M7" s="8">
        <f t="shared" si="5"/>
        <v>17084.702778479368</v>
      </c>
      <c r="N7" s="8">
        <f t="shared" si="6"/>
        <v>50611.991111111107</v>
      </c>
      <c r="O7" s="8">
        <f t="shared" si="7"/>
        <v>35613.17914124651</v>
      </c>
      <c r="P7" s="8">
        <f t="shared" si="8"/>
        <v>23728.75385899912</v>
      </c>
      <c r="Q7" s="8">
        <f t="shared" si="9"/>
        <v>85536.847222222219</v>
      </c>
    </row>
    <row r="8" spans="2:17" x14ac:dyDescent="0.25">
      <c r="B8" s="17" t="s">
        <v>18</v>
      </c>
      <c r="C8" s="5" t="s">
        <v>28</v>
      </c>
      <c r="D8" s="6" t="s">
        <v>29</v>
      </c>
      <c r="E8" s="7" t="s">
        <v>21</v>
      </c>
      <c r="F8" s="8">
        <v>151124.26</v>
      </c>
      <c r="G8" s="9">
        <v>1</v>
      </c>
      <c r="H8" s="8">
        <f t="shared" si="0"/>
        <v>75562.13</v>
      </c>
      <c r="I8" s="10">
        <f t="shared" si="1"/>
        <v>50</v>
      </c>
      <c r="J8" s="8">
        <f t="shared" si="2"/>
        <v>75562.13</v>
      </c>
      <c r="K8" s="8">
        <f t="shared" si="3"/>
        <v>44709.969750943405</v>
      </c>
      <c r="L8" s="8">
        <f t="shared" si="4"/>
        <v>31460.215794404936</v>
      </c>
      <c r="M8" s="8">
        <f t="shared" si="5"/>
        <v>20961.670228194693</v>
      </c>
      <c r="N8" s="8">
        <f t="shared" si="6"/>
        <v>62097.180209643608</v>
      </c>
      <c r="O8" s="8">
        <f t="shared" si="7"/>
        <v>43694.744158895744</v>
      </c>
      <c r="P8" s="8">
        <f t="shared" si="8"/>
        <v>29113.430872492627</v>
      </c>
      <c r="Q8" s="8">
        <f t="shared" si="9"/>
        <v>104947.40277777778</v>
      </c>
    </row>
    <row r="9" spans="2:17" x14ac:dyDescent="0.25">
      <c r="B9" s="17" t="s">
        <v>18</v>
      </c>
      <c r="C9" s="5" t="s">
        <v>30</v>
      </c>
      <c r="D9" s="6" t="s">
        <v>31</v>
      </c>
      <c r="E9" s="7" t="s">
        <v>21</v>
      </c>
      <c r="F9" s="8">
        <v>151124.26</v>
      </c>
      <c r="G9" s="9">
        <v>1</v>
      </c>
      <c r="H9" s="8">
        <f t="shared" si="0"/>
        <v>75562.13</v>
      </c>
      <c r="I9" s="10">
        <f t="shared" si="1"/>
        <v>50</v>
      </c>
      <c r="J9" s="8">
        <f t="shared" si="2"/>
        <v>75562.13</v>
      </c>
      <c r="K9" s="8">
        <f t="shared" si="3"/>
        <v>44709.969750943405</v>
      </c>
      <c r="L9" s="8">
        <f t="shared" si="4"/>
        <v>31460.215794404936</v>
      </c>
      <c r="M9" s="8">
        <f t="shared" si="5"/>
        <v>20961.670228194693</v>
      </c>
      <c r="N9" s="8">
        <f t="shared" si="6"/>
        <v>62097.180209643608</v>
      </c>
      <c r="O9" s="8">
        <f t="shared" si="7"/>
        <v>43694.744158895744</v>
      </c>
      <c r="P9" s="8">
        <f t="shared" si="8"/>
        <v>29113.430872492627</v>
      </c>
      <c r="Q9" s="8">
        <f t="shared" si="9"/>
        <v>104947.40277777778</v>
      </c>
    </row>
    <row r="10" spans="2:17" x14ac:dyDescent="0.25">
      <c r="B10" s="17" t="s">
        <v>18</v>
      </c>
      <c r="C10" s="5" t="s">
        <v>32</v>
      </c>
      <c r="D10" s="6" t="s">
        <v>33</v>
      </c>
      <c r="E10" s="7" t="s">
        <v>21</v>
      </c>
      <c r="F10" s="8">
        <v>189023.66</v>
      </c>
      <c r="G10" s="9">
        <v>1</v>
      </c>
      <c r="H10" s="8">
        <f t="shared" si="0"/>
        <v>94511.83</v>
      </c>
      <c r="I10" s="10">
        <f t="shared" si="1"/>
        <v>50</v>
      </c>
      <c r="J10" s="8">
        <f t="shared" si="2"/>
        <v>94511.83</v>
      </c>
      <c r="K10" s="8">
        <f t="shared" si="3"/>
        <v>55922.471486792463</v>
      </c>
      <c r="L10" s="8">
        <f t="shared" si="4"/>
        <v>39349.904071313424</v>
      </c>
      <c r="M10" s="8">
        <f t="shared" si="5"/>
        <v>26218.501425557984</v>
      </c>
      <c r="N10" s="8">
        <f t="shared" si="6"/>
        <v>77670.099287211749</v>
      </c>
      <c r="O10" s="8">
        <f t="shared" si="7"/>
        <v>54652.644543490867</v>
      </c>
      <c r="P10" s="8">
        <f t="shared" si="8"/>
        <v>36414.585313274976</v>
      </c>
      <c r="Q10" s="8">
        <f t="shared" si="9"/>
        <v>131266.43055555556</v>
      </c>
    </row>
    <row r="11" spans="2:17" x14ac:dyDescent="0.25">
      <c r="B11" s="17" t="s">
        <v>18</v>
      </c>
      <c r="C11" s="5" t="s">
        <v>34</v>
      </c>
      <c r="D11" s="6" t="s">
        <v>35</v>
      </c>
      <c r="E11" s="7" t="s">
        <v>21</v>
      </c>
      <c r="F11" s="8">
        <v>224997.5</v>
      </c>
      <c r="G11" s="9">
        <v>1</v>
      </c>
      <c r="H11" s="8">
        <f t="shared" si="0"/>
        <v>112498.75</v>
      </c>
      <c r="I11" s="10">
        <f t="shared" si="1"/>
        <v>50</v>
      </c>
      <c r="J11" s="8">
        <f t="shared" si="2"/>
        <v>112498.75</v>
      </c>
      <c r="K11" s="8">
        <f t="shared" si="3"/>
        <v>66565.298113207566</v>
      </c>
      <c r="L11" s="8">
        <f t="shared" si="4"/>
        <v>46838.739876718828</v>
      </c>
      <c r="M11" s="8">
        <f t="shared" si="5"/>
        <v>31208.248081203077</v>
      </c>
      <c r="N11" s="8">
        <f t="shared" si="6"/>
        <v>92451.802935010506</v>
      </c>
      <c r="O11" s="8">
        <f t="shared" si="7"/>
        <v>65053.805384331696</v>
      </c>
      <c r="P11" s="8">
        <f t="shared" si="8"/>
        <v>43344.789001670943</v>
      </c>
      <c r="Q11" s="8">
        <f t="shared" si="9"/>
        <v>156248.26388888888</v>
      </c>
    </row>
    <row r="12" spans="2:17" x14ac:dyDescent="0.25">
      <c r="B12" s="17" t="s">
        <v>18</v>
      </c>
      <c r="C12" s="5" t="s">
        <v>36</v>
      </c>
      <c r="D12" s="6" t="s">
        <v>37</v>
      </c>
      <c r="E12" s="7" t="s">
        <v>21</v>
      </c>
      <c r="F12" s="8">
        <v>166757.35999999999</v>
      </c>
      <c r="G12" s="9">
        <v>1</v>
      </c>
      <c r="H12" s="8">
        <f t="shared" si="0"/>
        <v>83378.679999999993</v>
      </c>
      <c r="I12" s="10">
        <f t="shared" si="1"/>
        <v>50</v>
      </c>
      <c r="J12" s="8">
        <f t="shared" si="2"/>
        <v>83378.679999999993</v>
      </c>
      <c r="K12" s="8">
        <f t="shared" si="3"/>
        <v>49335.007637735849</v>
      </c>
      <c r="L12" s="8">
        <f t="shared" si="4"/>
        <v>34714.62841839734</v>
      </c>
      <c r="M12" s="8">
        <f t="shared" si="5"/>
        <v>23130.057268398494</v>
      </c>
      <c r="N12" s="8">
        <f t="shared" si="6"/>
        <v>68520.843941299783</v>
      </c>
      <c r="O12" s="8">
        <f t="shared" si="7"/>
        <v>48214.761692218526</v>
      </c>
      <c r="P12" s="8">
        <f t="shared" si="8"/>
        <v>32125.079539442348</v>
      </c>
      <c r="Q12" s="8">
        <f t="shared" si="9"/>
        <v>115803.7222222222</v>
      </c>
    </row>
    <row r="13" spans="2:17" x14ac:dyDescent="0.25">
      <c r="B13" s="17" t="s">
        <v>18</v>
      </c>
      <c r="C13" s="5" t="s">
        <v>38</v>
      </c>
      <c r="D13" s="6" t="s">
        <v>39</v>
      </c>
      <c r="E13" s="7" t="s">
        <v>21</v>
      </c>
      <c r="F13" s="8">
        <v>120669.5</v>
      </c>
      <c r="G13" s="9">
        <v>1</v>
      </c>
      <c r="H13" s="8">
        <f t="shared" si="0"/>
        <v>60334.75</v>
      </c>
      <c r="I13" s="10">
        <f t="shared" si="1"/>
        <v>50</v>
      </c>
      <c r="J13" s="8">
        <f t="shared" si="2"/>
        <v>60334.75</v>
      </c>
      <c r="K13" s="8">
        <f t="shared" si="3"/>
        <v>35699.957735849057</v>
      </c>
      <c r="L13" s="8">
        <f t="shared" si="4"/>
        <v>25120.311654812707</v>
      </c>
      <c r="M13" s="8">
        <f t="shared" si="5"/>
        <v>16737.446824230203</v>
      </c>
      <c r="N13" s="8">
        <f t="shared" si="6"/>
        <v>49583.274633123692</v>
      </c>
      <c r="O13" s="8">
        <f t="shared" si="7"/>
        <v>34889.321742795422</v>
      </c>
      <c r="P13" s="8">
        <f t="shared" si="8"/>
        <v>23246.453922541943</v>
      </c>
      <c r="Q13" s="8">
        <f t="shared" si="9"/>
        <v>83798.263888888876</v>
      </c>
    </row>
    <row r="14" spans="2:17" x14ac:dyDescent="0.25">
      <c r="B14" s="17" t="s">
        <v>18</v>
      </c>
      <c r="C14" s="5" t="s">
        <v>40</v>
      </c>
      <c r="D14" s="6" t="s">
        <v>41</v>
      </c>
      <c r="E14" s="7" t="s">
        <v>21</v>
      </c>
      <c r="F14" s="8">
        <v>232133.83</v>
      </c>
      <c r="G14" s="9">
        <v>1</v>
      </c>
      <c r="H14" s="8">
        <f t="shared" si="0"/>
        <v>116066.92</v>
      </c>
      <c r="I14" s="10">
        <f t="shared" si="1"/>
        <v>50</v>
      </c>
      <c r="J14" s="8">
        <f t="shared" si="2"/>
        <v>116066.92</v>
      </c>
      <c r="K14" s="8">
        <f t="shared" si="3"/>
        <v>68676.577569811328</v>
      </c>
      <c r="L14" s="8">
        <f t="shared" si="4"/>
        <v>48324.343818681838</v>
      </c>
      <c r="M14" s="8">
        <f t="shared" si="5"/>
        <v>32198.093164423168</v>
      </c>
      <c r="N14" s="8">
        <f t="shared" si="6"/>
        <v>95384.135513626839</v>
      </c>
      <c r="O14" s="8">
        <f t="shared" si="7"/>
        <v>67117.144192613661</v>
      </c>
      <c r="P14" s="8">
        <f t="shared" si="8"/>
        <v>44719.573839476623</v>
      </c>
      <c r="Q14" s="8">
        <f t="shared" si="9"/>
        <v>161204.05555555553</v>
      </c>
    </row>
    <row r="15" spans="2:17" x14ac:dyDescent="0.25">
      <c r="B15" s="17" t="s">
        <v>18</v>
      </c>
      <c r="C15" s="5" t="s">
        <v>42</v>
      </c>
      <c r="D15" s="6" t="s">
        <v>43</v>
      </c>
      <c r="E15" s="7" t="s">
        <v>21</v>
      </c>
      <c r="F15" s="8">
        <v>128397.5</v>
      </c>
      <c r="G15" s="9">
        <v>1</v>
      </c>
      <c r="H15" s="8">
        <f t="shared" si="0"/>
        <v>64198.75</v>
      </c>
      <c r="I15" s="10">
        <f t="shared" si="1"/>
        <v>50</v>
      </c>
      <c r="J15" s="8">
        <f t="shared" si="2"/>
        <v>64198.75</v>
      </c>
      <c r="K15" s="8">
        <f t="shared" si="3"/>
        <v>37986.279245283025</v>
      </c>
      <c r="L15" s="8">
        <f t="shared" si="4"/>
        <v>26729.084115694644</v>
      </c>
      <c r="M15" s="8">
        <f t="shared" si="5"/>
        <v>17809.358028450413</v>
      </c>
      <c r="N15" s="8">
        <f t="shared" si="6"/>
        <v>52758.721174004204</v>
      </c>
      <c r="O15" s="8">
        <f t="shared" si="7"/>
        <v>37123.727938464777</v>
      </c>
      <c r="P15" s="8">
        <f t="shared" si="8"/>
        <v>24735.219483958906</v>
      </c>
      <c r="Q15" s="8">
        <f t="shared" si="9"/>
        <v>89164.930555555547</v>
      </c>
    </row>
    <row r="16" spans="2:17" x14ac:dyDescent="0.25">
      <c r="B16" s="17" t="s">
        <v>18</v>
      </c>
      <c r="C16" s="5" t="s">
        <v>44</v>
      </c>
      <c r="D16" s="6" t="s">
        <v>45</v>
      </c>
      <c r="E16" s="7" t="s">
        <v>21</v>
      </c>
      <c r="F16" s="8">
        <v>176697.5</v>
      </c>
      <c r="G16" s="9">
        <v>1</v>
      </c>
      <c r="H16" s="8">
        <f t="shared" si="0"/>
        <v>88348.75</v>
      </c>
      <c r="I16" s="10">
        <f t="shared" si="1"/>
        <v>50</v>
      </c>
      <c r="J16" s="8">
        <f t="shared" si="2"/>
        <v>88348.75</v>
      </c>
      <c r="K16" s="8">
        <f t="shared" si="3"/>
        <v>52275.788679245292</v>
      </c>
      <c r="L16" s="8">
        <f t="shared" si="4"/>
        <v>36783.911996206727</v>
      </c>
      <c r="M16" s="8">
        <f t="shared" si="5"/>
        <v>24508.803054826742</v>
      </c>
      <c r="N16" s="8">
        <f t="shared" si="6"/>
        <v>72605.262054507344</v>
      </c>
      <c r="O16" s="8">
        <f t="shared" si="7"/>
        <v>51088.766661398229</v>
      </c>
      <c r="P16" s="8">
        <f t="shared" si="8"/>
        <v>34040.004242814917</v>
      </c>
      <c r="Q16" s="8">
        <f t="shared" si="9"/>
        <v>122706.59722222222</v>
      </c>
    </row>
    <row r="17" spans="2:17" x14ac:dyDescent="0.25">
      <c r="B17" s="17" t="s">
        <v>18</v>
      </c>
      <c r="C17" s="5" t="s">
        <v>46</v>
      </c>
      <c r="D17" s="6" t="s">
        <v>47</v>
      </c>
      <c r="E17" s="7" t="s">
        <v>21</v>
      </c>
      <c r="F17" s="8">
        <v>200847.5</v>
      </c>
      <c r="G17" s="9">
        <v>1</v>
      </c>
      <c r="H17" s="8">
        <f t="shared" si="0"/>
        <v>100423.75</v>
      </c>
      <c r="I17" s="10">
        <f t="shared" si="1"/>
        <v>50</v>
      </c>
      <c r="J17" s="8">
        <f t="shared" si="2"/>
        <v>100423.75</v>
      </c>
      <c r="K17" s="8">
        <f t="shared" si="3"/>
        <v>59420.543396226421</v>
      </c>
      <c r="L17" s="8">
        <f t="shared" si="4"/>
        <v>41811.325936462781</v>
      </c>
      <c r="M17" s="8">
        <f t="shared" si="5"/>
        <v>27858.525568014913</v>
      </c>
      <c r="N17" s="8">
        <f t="shared" si="6"/>
        <v>82528.532494758911</v>
      </c>
      <c r="O17" s="8">
        <f t="shared" si="7"/>
        <v>58071.286022864966</v>
      </c>
      <c r="P17" s="8">
        <f t="shared" si="8"/>
        <v>38692.39662224293</v>
      </c>
      <c r="Q17" s="8">
        <f t="shared" si="9"/>
        <v>139477.43055555553</v>
      </c>
    </row>
    <row r="18" spans="2:17" x14ac:dyDescent="0.25">
      <c r="B18" s="17" t="s">
        <v>48</v>
      </c>
      <c r="C18" s="5" t="s">
        <v>49</v>
      </c>
      <c r="D18" s="6" t="s">
        <v>50</v>
      </c>
      <c r="E18" s="7" t="s">
        <v>21</v>
      </c>
      <c r="F18" s="8">
        <v>67745.58</v>
      </c>
      <c r="G18" s="9">
        <v>1</v>
      </c>
      <c r="H18" s="8">
        <f t="shared" ref="H18:H26" si="10">ROUND(F18-((F18*I18)/100),2)</f>
        <v>33872.79</v>
      </c>
      <c r="I18" s="10">
        <f t="shared" si="1"/>
        <v>50</v>
      </c>
      <c r="J18" s="8">
        <f t="shared" ref="J18:J26" si="11">ROUND((G18 * H18),2)</f>
        <v>33872.79</v>
      </c>
      <c r="K18" s="8">
        <f t="shared" si="3"/>
        <v>20042.465932075476</v>
      </c>
      <c r="L18" s="8">
        <f t="shared" si="4"/>
        <v>14102.901585206258</v>
      </c>
      <c r="M18" s="8">
        <f t="shared" si="5"/>
        <v>9396.6415939954422</v>
      </c>
      <c r="N18" s="8">
        <f t="shared" si="6"/>
        <v>27836.758238993716</v>
      </c>
      <c r="O18" s="8">
        <f t="shared" si="7"/>
        <v>19587.363312786467</v>
      </c>
      <c r="P18" s="8">
        <f t="shared" si="8"/>
        <v>13050.891102771448</v>
      </c>
      <c r="Q18" s="8">
        <f t="shared" si="9"/>
        <v>47045.541666666664</v>
      </c>
    </row>
    <row r="19" spans="2:17" x14ac:dyDescent="0.25">
      <c r="B19" s="17" t="s">
        <v>48</v>
      </c>
      <c r="C19" s="5" t="s">
        <v>51</v>
      </c>
      <c r="D19" s="6" t="s">
        <v>52</v>
      </c>
      <c r="E19" s="7" t="s">
        <v>21</v>
      </c>
      <c r="F19" s="8">
        <v>161072.45000000001</v>
      </c>
      <c r="G19" s="9">
        <v>1</v>
      </c>
      <c r="H19" s="8">
        <f t="shared" si="10"/>
        <v>80536.23</v>
      </c>
      <c r="I19" s="10">
        <f t="shared" si="1"/>
        <v>50</v>
      </c>
      <c r="J19" s="8">
        <f t="shared" si="11"/>
        <v>80536.23</v>
      </c>
      <c r="K19" s="8">
        <f t="shared" si="3"/>
        <v>47653.13533584906</v>
      </c>
      <c r="L19" s="8">
        <f t="shared" si="4"/>
        <v>33531.177258605974</v>
      </c>
      <c r="M19" s="8">
        <f t="shared" si="5"/>
        <v>22341.53397584266</v>
      </c>
      <c r="N19" s="8">
        <f t="shared" si="6"/>
        <v>66184.910188679249</v>
      </c>
      <c r="O19" s="8">
        <f t="shared" si="7"/>
        <v>46571.079525841633</v>
      </c>
      <c r="P19" s="8">
        <f t="shared" si="8"/>
        <v>31029.908299781473</v>
      </c>
      <c r="Q19" s="8">
        <f t="shared" si="9"/>
        <v>111855.87499999999</v>
      </c>
    </row>
    <row r="20" spans="2:17" x14ac:dyDescent="0.25">
      <c r="B20" s="17" t="s">
        <v>48</v>
      </c>
      <c r="C20" s="5" t="s">
        <v>53</v>
      </c>
      <c r="D20" s="6" t="s">
        <v>54</v>
      </c>
      <c r="E20" s="7" t="s">
        <v>21</v>
      </c>
      <c r="F20" s="8">
        <v>288509.59000000003</v>
      </c>
      <c r="G20" s="9">
        <v>1</v>
      </c>
      <c r="H20" s="8">
        <f t="shared" si="10"/>
        <v>144254.79999999999</v>
      </c>
      <c r="I20" s="10">
        <f t="shared" si="1"/>
        <v>50</v>
      </c>
      <c r="J20" s="8">
        <f t="shared" si="11"/>
        <v>144254.79999999999</v>
      </c>
      <c r="K20" s="8">
        <f t="shared" si="3"/>
        <v>85355.292981132079</v>
      </c>
      <c r="L20" s="8">
        <f t="shared" si="4"/>
        <v>60060.338920815542</v>
      </c>
      <c r="M20" s="8">
        <f t="shared" si="5"/>
        <v>40017.685399209622</v>
      </c>
      <c r="N20" s="8">
        <f t="shared" si="6"/>
        <v>118549.01802935009</v>
      </c>
      <c r="O20" s="8">
        <f t="shared" si="7"/>
        <v>83417.137390021569</v>
      </c>
      <c r="P20" s="8">
        <f t="shared" si="8"/>
        <v>55580.118610013356</v>
      </c>
      <c r="Q20" s="8">
        <f t="shared" si="9"/>
        <v>200353.88888888885</v>
      </c>
    </row>
    <row r="21" spans="2:17" x14ac:dyDescent="0.25">
      <c r="B21" s="17" t="s">
        <v>48</v>
      </c>
      <c r="C21" s="5" t="s">
        <v>55</v>
      </c>
      <c r="D21" s="6" t="s">
        <v>56</v>
      </c>
      <c r="E21" s="7" t="s">
        <v>21</v>
      </c>
      <c r="F21" s="8">
        <v>225501.43</v>
      </c>
      <c r="G21" s="9">
        <v>1</v>
      </c>
      <c r="H21" s="8">
        <f t="shared" si="10"/>
        <v>112750.72</v>
      </c>
      <c r="I21" s="10">
        <f t="shared" si="1"/>
        <v>50</v>
      </c>
      <c r="J21" s="8">
        <f t="shared" si="11"/>
        <v>112750.72</v>
      </c>
      <c r="K21" s="8">
        <f t="shared" si="3"/>
        <v>66714.388286792469</v>
      </c>
      <c r="L21" s="8">
        <f t="shared" si="4"/>
        <v>46943.647329350402</v>
      </c>
      <c r="M21" s="8">
        <f t="shared" si="5"/>
        <v>31278.147011360263</v>
      </c>
      <c r="N21" s="8">
        <f t="shared" si="6"/>
        <v>92658.872620545095</v>
      </c>
      <c r="O21" s="8">
        <f t="shared" si="7"/>
        <v>65199.510179653334</v>
      </c>
      <c r="P21" s="8">
        <f t="shared" si="8"/>
        <v>43441.870849111474</v>
      </c>
      <c r="Q21" s="8">
        <f t="shared" si="9"/>
        <v>156598.22222222219</v>
      </c>
    </row>
    <row r="22" spans="2:17" x14ac:dyDescent="0.25">
      <c r="B22" s="17" t="s">
        <v>48</v>
      </c>
      <c r="C22" s="5" t="s">
        <v>57</v>
      </c>
      <c r="D22" s="6" t="s">
        <v>58</v>
      </c>
      <c r="E22" s="7" t="s">
        <v>21</v>
      </c>
      <c r="F22" s="8">
        <v>331146.40999999997</v>
      </c>
      <c r="G22" s="9">
        <v>1</v>
      </c>
      <c r="H22" s="8">
        <f t="shared" si="10"/>
        <v>165573.21</v>
      </c>
      <c r="I22" s="10">
        <f t="shared" si="1"/>
        <v>50</v>
      </c>
      <c r="J22" s="8">
        <f t="shared" si="11"/>
        <v>165573.21</v>
      </c>
      <c r="K22" s="8">
        <f t="shared" si="3"/>
        <v>97969.355954717001</v>
      </c>
      <c r="L22" s="8">
        <f t="shared" si="4"/>
        <v>68936.237191465145</v>
      </c>
      <c r="M22" s="8">
        <f t="shared" si="5"/>
        <v>45931.619802718997</v>
      </c>
      <c r="N22" s="8">
        <f t="shared" si="6"/>
        <v>136068.54993710693</v>
      </c>
      <c r="O22" s="8">
        <f t="shared" si="7"/>
        <v>95744.77387703491</v>
      </c>
      <c r="P22" s="8">
        <f t="shared" si="8"/>
        <v>63793.916392665269</v>
      </c>
      <c r="Q22" s="8">
        <f t="shared" si="9"/>
        <v>229962.79166666663</v>
      </c>
    </row>
    <row r="23" spans="2:17" x14ac:dyDescent="0.25">
      <c r="B23" s="17" t="s">
        <v>48</v>
      </c>
      <c r="C23" s="5" t="s">
        <v>59</v>
      </c>
      <c r="D23" s="6" t="s">
        <v>60</v>
      </c>
      <c r="E23" s="7" t="s">
        <v>21</v>
      </c>
      <c r="F23" s="8">
        <v>308406.77</v>
      </c>
      <c r="G23" s="9">
        <v>1</v>
      </c>
      <c r="H23" s="8">
        <f t="shared" si="10"/>
        <v>154203.39000000001</v>
      </c>
      <c r="I23" s="10">
        <f t="shared" si="1"/>
        <v>50</v>
      </c>
      <c r="J23" s="8">
        <f t="shared" si="11"/>
        <v>154203.39000000001</v>
      </c>
      <c r="K23" s="8">
        <f t="shared" si="3"/>
        <v>91241.854913207557</v>
      </c>
      <c r="L23" s="8">
        <f t="shared" si="4"/>
        <v>64202.424225320065</v>
      </c>
      <c r="M23" s="8">
        <f t="shared" si="5"/>
        <v>42777.521084301028</v>
      </c>
      <c r="N23" s="8">
        <f t="shared" si="6"/>
        <v>126724.79849056604</v>
      </c>
      <c r="O23" s="8">
        <f t="shared" si="7"/>
        <v>89170.03364627785</v>
      </c>
      <c r="P23" s="8">
        <f t="shared" si="8"/>
        <v>59413.223728195866</v>
      </c>
      <c r="Q23" s="8">
        <f t="shared" si="9"/>
        <v>214171.375</v>
      </c>
    </row>
    <row r="24" spans="2:17" x14ac:dyDescent="0.25">
      <c r="B24" s="17" t="s">
        <v>48</v>
      </c>
      <c r="C24" s="5" t="s">
        <v>61</v>
      </c>
      <c r="D24" s="6" t="s">
        <v>62</v>
      </c>
      <c r="E24" s="7" t="s">
        <v>21</v>
      </c>
      <c r="F24" s="8">
        <v>466636.77</v>
      </c>
      <c r="G24" s="9">
        <v>1</v>
      </c>
      <c r="H24" s="8">
        <f t="shared" si="10"/>
        <v>233318.39</v>
      </c>
      <c r="I24" s="10">
        <f t="shared" si="1"/>
        <v>50</v>
      </c>
      <c r="J24" s="8">
        <f t="shared" si="11"/>
        <v>233318.39</v>
      </c>
      <c r="K24" s="8">
        <f t="shared" si="3"/>
        <v>138054.05113962266</v>
      </c>
      <c r="L24" s="8">
        <f t="shared" si="4"/>
        <v>97141.873822285444</v>
      </c>
      <c r="M24" s="8">
        <f t="shared" si="5"/>
        <v>64724.792026817107</v>
      </c>
      <c r="N24" s="8">
        <f t="shared" si="6"/>
        <v>191741.73769392035</v>
      </c>
      <c r="O24" s="8">
        <f t="shared" si="7"/>
        <v>134919.26919761865</v>
      </c>
      <c r="P24" s="8">
        <f t="shared" si="8"/>
        <v>89895.54448169042</v>
      </c>
      <c r="Q24" s="8">
        <f t="shared" si="9"/>
        <v>324053.31944444444</v>
      </c>
    </row>
    <row r="25" spans="2:17" x14ac:dyDescent="0.25">
      <c r="B25" s="17" t="s">
        <v>48</v>
      </c>
      <c r="C25" s="5" t="s">
        <v>63</v>
      </c>
      <c r="D25" s="6" t="s">
        <v>64</v>
      </c>
      <c r="E25" s="7" t="s">
        <v>21</v>
      </c>
      <c r="F25" s="8">
        <v>443422.98</v>
      </c>
      <c r="G25" s="9">
        <v>1</v>
      </c>
      <c r="H25" s="8">
        <f t="shared" si="10"/>
        <v>221711.49</v>
      </c>
      <c r="I25" s="10">
        <f t="shared" si="1"/>
        <v>50</v>
      </c>
      <c r="J25" s="8">
        <f t="shared" si="11"/>
        <v>221711.49</v>
      </c>
      <c r="K25" s="8">
        <f t="shared" si="3"/>
        <v>131186.27030943398</v>
      </c>
      <c r="L25" s="8">
        <f t="shared" si="4"/>
        <v>92309.352839829298</v>
      </c>
      <c r="M25" s="8">
        <f t="shared" si="5"/>
        <v>61504.925009150546</v>
      </c>
      <c r="N25" s="8">
        <f t="shared" si="6"/>
        <v>182203.15320754718</v>
      </c>
      <c r="O25" s="8">
        <f t="shared" si="7"/>
        <v>128207.43449976291</v>
      </c>
      <c r="P25" s="8">
        <f t="shared" si="8"/>
        <v>85423.506957153528</v>
      </c>
      <c r="Q25" s="8">
        <f t="shared" si="9"/>
        <v>307932.62499999994</v>
      </c>
    </row>
    <row r="26" spans="2:17" x14ac:dyDescent="0.25">
      <c r="B26" s="17" t="s">
        <v>48</v>
      </c>
      <c r="C26" s="5" t="s">
        <v>65</v>
      </c>
      <c r="D26" s="6" t="s">
        <v>66</v>
      </c>
      <c r="E26" s="7" t="s">
        <v>21</v>
      </c>
      <c r="F26" s="8">
        <v>606864.55000000005</v>
      </c>
      <c r="G26" s="9">
        <v>1</v>
      </c>
      <c r="H26" s="8">
        <f t="shared" si="10"/>
        <v>303432.28000000003</v>
      </c>
      <c r="I26" s="10">
        <f t="shared" si="1"/>
        <v>50</v>
      </c>
      <c r="J26" s="8">
        <f t="shared" si="11"/>
        <v>303432.28000000003</v>
      </c>
      <c r="K26" s="8">
        <f t="shared" si="3"/>
        <v>179540.30756226418</v>
      </c>
      <c r="L26" s="8">
        <f t="shared" si="4"/>
        <v>126333.72044684686</v>
      </c>
      <c r="M26" s="8">
        <f t="shared" si="5"/>
        <v>84175.067457061305</v>
      </c>
      <c r="N26" s="8">
        <f t="shared" si="6"/>
        <v>249361.53828092245</v>
      </c>
      <c r="O26" s="8">
        <f t="shared" si="7"/>
        <v>175463.50062062062</v>
      </c>
      <c r="P26" s="8">
        <f t="shared" si="8"/>
        <v>116909.81591258514</v>
      </c>
      <c r="Q26" s="8">
        <f t="shared" si="9"/>
        <v>421433.72222222225</v>
      </c>
    </row>
    <row r="27" spans="2:17" x14ac:dyDescent="0.25">
      <c r="B27" s="17" t="s">
        <v>67</v>
      </c>
      <c r="C27" s="5" t="s">
        <v>68</v>
      </c>
      <c r="D27" s="6" t="s">
        <v>69</v>
      </c>
      <c r="E27" s="7" t="s">
        <v>21</v>
      </c>
      <c r="F27" s="8">
        <v>633867.47</v>
      </c>
      <c r="G27" s="9">
        <v>1</v>
      </c>
      <c r="H27" s="8">
        <f t="shared" ref="H27:H39" si="12">ROUND(F27-((F27*I27)/100),2)</f>
        <v>316933.74</v>
      </c>
      <c r="I27" s="10">
        <f t="shared" si="1"/>
        <v>50</v>
      </c>
      <c r="J27" s="8">
        <f t="shared" ref="J27:J39" si="13">ROUND((G27 * H27),2)</f>
        <v>316933.74</v>
      </c>
      <c r="K27" s="8">
        <f t="shared" si="3"/>
        <v>187529.09596981134</v>
      </c>
      <c r="L27" s="8">
        <f t="shared" si="4"/>
        <v>131955.0395539118</v>
      </c>
      <c r="M27" s="8">
        <f t="shared" si="5"/>
        <v>87920.503856474083</v>
      </c>
      <c r="N27" s="8">
        <f t="shared" si="6"/>
        <v>260457.07773584907</v>
      </c>
      <c r="O27" s="8">
        <f t="shared" si="7"/>
        <v>183270.88826932193</v>
      </c>
      <c r="P27" s="8">
        <f t="shared" si="8"/>
        <v>122111.81091176954</v>
      </c>
      <c r="Q27" s="8">
        <f t="shared" si="9"/>
        <v>440185.74999999994</v>
      </c>
    </row>
    <row r="28" spans="2:17" x14ac:dyDescent="0.25">
      <c r="B28" s="17" t="s">
        <v>67</v>
      </c>
      <c r="C28" s="5" t="s">
        <v>70</v>
      </c>
      <c r="D28" s="6" t="s">
        <v>71</v>
      </c>
      <c r="E28" s="7" t="s">
        <v>21</v>
      </c>
      <c r="F28" s="8">
        <v>887793.45</v>
      </c>
      <c r="G28" s="9">
        <v>1</v>
      </c>
      <c r="H28" s="8">
        <f t="shared" si="12"/>
        <v>443896.73</v>
      </c>
      <c r="I28" s="10">
        <f t="shared" si="1"/>
        <v>50</v>
      </c>
      <c r="J28" s="8">
        <f t="shared" si="13"/>
        <v>443896.73</v>
      </c>
      <c r="K28" s="8">
        <f t="shared" si="3"/>
        <v>262652.85759999999</v>
      </c>
      <c r="L28" s="8">
        <f t="shared" si="4"/>
        <v>184815.95100919867</v>
      </c>
      <c r="M28" s="8">
        <f t="shared" si="5"/>
        <v>123141.27287880816</v>
      </c>
      <c r="N28" s="8">
        <f t="shared" si="6"/>
        <v>364795.63555555552</v>
      </c>
      <c r="O28" s="8">
        <f t="shared" si="7"/>
        <v>256688.82084610924</v>
      </c>
      <c r="P28" s="8">
        <f t="shared" si="8"/>
        <v>171029.5456650113</v>
      </c>
      <c r="Q28" s="8">
        <f t="shared" si="9"/>
        <v>616523.23611111101</v>
      </c>
    </row>
    <row r="29" spans="2:17" x14ac:dyDescent="0.25">
      <c r="B29" s="17" t="s">
        <v>67</v>
      </c>
      <c r="C29" s="5" t="s">
        <v>72</v>
      </c>
      <c r="D29" s="6" t="s">
        <v>73</v>
      </c>
      <c r="E29" s="7" t="s">
        <v>21</v>
      </c>
      <c r="F29" s="8">
        <v>602127.12</v>
      </c>
      <c r="G29" s="9">
        <v>1</v>
      </c>
      <c r="H29" s="8">
        <f t="shared" si="12"/>
        <v>301063.56</v>
      </c>
      <c r="I29" s="10">
        <f t="shared" si="1"/>
        <v>50</v>
      </c>
      <c r="J29" s="8">
        <f t="shared" si="13"/>
        <v>301063.56</v>
      </c>
      <c r="K29" s="8">
        <f t="shared" si="3"/>
        <v>178138.74040754721</v>
      </c>
      <c r="L29" s="8">
        <f t="shared" si="4"/>
        <v>125347.50628961594</v>
      </c>
      <c r="M29" s="8">
        <f t="shared" si="5"/>
        <v>83517.961476817902</v>
      </c>
      <c r="N29" s="8">
        <f t="shared" si="6"/>
        <v>247414.91723270447</v>
      </c>
      <c r="O29" s="8">
        <f t="shared" si="7"/>
        <v>174093.75873557766</v>
      </c>
      <c r="P29" s="8">
        <f t="shared" si="8"/>
        <v>115997.16871780263</v>
      </c>
      <c r="Q29" s="8">
        <f t="shared" si="9"/>
        <v>418143.83333333331</v>
      </c>
    </row>
    <row r="30" spans="2:17" x14ac:dyDescent="0.25">
      <c r="B30" s="17" t="s">
        <v>67</v>
      </c>
      <c r="C30" s="5" t="s">
        <v>74</v>
      </c>
      <c r="D30" s="6" t="s">
        <v>75</v>
      </c>
      <c r="E30" s="7" t="s">
        <v>21</v>
      </c>
      <c r="F30" s="8">
        <v>975909.55</v>
      </c>
      <c r="G30" s="9">
        <v>1</v>
      </c>
      <c r="H30" s="8">
        <f t="shared" si="12"/>
        <v>487954.78</v>
      </c>
      <c r="I30" s="10">
        <f t="shared" si="1"/>
        <v>50</v>
      </c>
      <c r="J30" s="8">
        <f t="shared" si="13"/>
        <v>487954.78</v>
      </c>
      <c r="K30" s="8">
        <f t="shared" si="3"/>
        <v>288721.92265660386</v>
      </c>
      <c r="L30" s="8">
        <f t="shared" si="4"/>
        <v>203159.47521213847</v>
      </c>
      <c r="M30" s="8">
        <f t="shared" si="5"/>
        <v>135363.40471915348</v>
      </c>
      <c r="N30" s="8">
        <f t="shared" si="6"/>
        <v>401002.6703563942</v>
      </c>
      <c r="O30" s="8">
        <f t="shared" si="7"/>
        <v>282165.9377946367</v>
      </c>
      <c r="P30" s="8">
        <f t="shared" si="8"/>
        <v>188004.72877660205</v>
      </c>
      <c r="Q30" s="8">
        <f t="shared" si="9"/>
        <v>677714.97222222225</v>
      </c>
    </row>
    <row r="31" spans="2:17" x14ac:dyDescent="0.25">
      <c r="B31" s="17" t="s">
        <v>67</v>
      </c>
      <c r="C31" s="5" t="s">
        <v>76</v>
      </c>
      <c r="D31" s="6" t="s">
        <v>77</v>
      </c>
      <c r="E31" s="7" t="s">
        <v>21</v>
      </c>
      <c r="F31" s="8">
        <v>1087712.78</v>
      </c>
      <c r="G31" s="9">
        <v>1</v>
      </c>
      <c r="H31" s="8">
        <f t="shared" si="12"/>
        <v>543856.39</v>
      </c>
      <c r="I31" s="10">
        <f t="shared" si="1"/>
        <v>50</v>
      </c>
      <c r="J31" s="8">
        <f t="shared" si="13"/>
        <v>543856.39</v>
      </c>
      <c r="K31" s="8">
        <f t="shared" si="3"/>
        <v>321798.79981886799</v>
      </c>
      <c r="L31" s="8">
        <f t="shared" si="4"/>
        <v>226434.05354727359</v>
      </c>
      <c r="M31" s="8">
        <f t="shared" si="5"/>
        <v>150871.05536432654</v>
      </c>
      <c r="N31" s="8">
        <f t="shared" si="6"/>
        <v>446942.77752620552</v>
      </c>
      <c r="O31" s="8">
        <f t="shared" si="7"/>
        <v>314491.74103787995</v>
      </c>
      <c r="P31" s="8">
        <f t="shared" si="8"/>
        <v>209543.1324504535</v>
      </c>
      <c r="Q31" s="8">
        <f t="shared" si="9"/>
        <v>755356.09722222213</v>
      </c>
    </row>
    <row r="32" spans="2:17" x14ac:dyDescent="0.25">
      <c r="B32" s="17" t="s">
        <v>67</v>
      </c>
      <c r="C32" s="5" t="s">
        <v>78</v>
      </c>
      <c r="D32" s="6" t="s">
        <v>79</v>
      </c>
      <c r="E32" s="7" t="s">
        <v>21</v>
      </c>
      <c r="F32" s="8">
        <v>1782693.43</v>
      </c>
      <c r="G32" s="9">
        <v>1</v>
      </c>
      <c r="H32" s="8">
        <f t="shared" si="12"/>
        <v>891346.72</v>
      </c>
      <c r="I32" s="10">
        <f t="shared" si="1"/>
        <v>50</v>
      </c>
      <c r="J32" s="8">
        <f t="shared" si="13"/>
        <v>891346.72</v>
      </c>
      <c r="K32" s="8">
        <f t="shared" si="3"/>
        <v>527408.17243773583</v>
      </c>
      <c r="L32" s="8">
        <f t="shared" si="4"/>
        <v>371111.29819706018</v>
      </c>
      <c r="M32" s="8">
        <f t="shared" si="5"/>
        <v>247268.25466173317</v>
      </c>
      <c r="N32" s="8">
        <f t="shared" si="6"/>
        <v>732511.35060796642</v>
      </c>
      <c r="O32" s="8">
        <f t="shared" si="7"/>
        <v>515432.35860702797</v>
      </c>
      <c r="P32" s="8">
        <f t="shared" si="8"/>
        <v>343428.13147462939</v>
      </c>
      <c r="Q32" s="8">
        <f t="shared" si="9"/>
        <v>1237981.5555555555</v>
      </c>
    </row>
    <row r="33" spans="2:17" x14ac:dyDescent="0.25">
      <c r="B33" s="17" t="s">
        <v>67</v>
      </c>
      <c r="C33" s="5" t="s">
        <v>80</v>
      </c>
      <c r="D33" s="6" t="s">
        <v>81</v>
      </c>
      <c r="E33" s="7" t="s">
        <v>21</v>
      </c>
      <c r="F33" s="8">
        <v>451002.86</v>
      </c>
      <c r="G33" s="9">
        <v>1</v>
      </c>
      <c r="H33" s="8">
        <f t="shared" si="12"/>
        <v>225501.43</v>
      </c>
      <c r="I33" s="10">
        <f t="shared" si="1"/>
        <v>50</v>
      </c>
      <c r="J33" s="8">
        <f t="shared" si="13"/>
        <v>225501.43</v>
      </c>
      <c r="K33" s="8">
        <f t="shared" si="3"/>
        <v>133428.7706566038</v>
      </c>
      <c r="L33" s="8">
        <f t="shared" si="4"/>
        <v>93887.290495210997</v>
      </c>
      <c r="M33" s="8">
        <f t="shared" si="5"/>
        <v>62556.291248623202</v>
      </c>
      <c r="N33" s="8">
        <f t="shared" si="6"/>
        <v>185317.73702306082</v>
      </c>
      <c r="O33" s="8">
        <f t="shared" si="7"/>
        <v>130399.01457668192</v>
      </c>
      <c r="P33" s="8">
        <f t="shared" si="8"/>
        <v>86883.737845309995</v>
      </c>
      <c r="Q33" s="8">
        <f t="shared" si="9"/>
        <v>313196.4305555555</v>
      </c>
    </row>
    <row r="34" spans="2:17" x14ac:dyDescent="0.25">
      <c r="B34" s="17" t="s">
        <v>67</v>
      </c>
      <c r="C34" s="5" t="s">
        <v>82</v>
      </c>
      <c r="D34" s="6" t="s">
        <v>83</v>
      </c>
      <c r="E34" s="7" t="s">
        <v>21</v>
      </c>
      <c r="F34" s="8">
        <v>912428.06</v>
      </c>
      <c r="G34" s="9">
        <v>1</v>
      </c>
      <c r="H34" s="8">
        <f t="shared" si="12"/>
        <v>456214.03</v>
      </c>
      <c r="I34" s="10">
        <f t="shared" si="1"/>
        <v>50</v>
      </c>
      <c r="J34" s="8">
        <f t="shared" si="13"/>
        <v>456214.03</v>
      </c>
      <c r="K34" s="8">
        <f t="shared" si="3"/>
        <v>269940.98076981137</v>
      </c>
      <c r="L34" s="8">
        <f t="shared" si="4"/>
        <v>189944.24630744429</v>
      </c>
      <c r="M34" s="8">
        <f t="shared" si="5"/>
        <v>126558.21177004566</v>
      </c>
      <c r="N34" s="8">
        <f t="shared" si="6"/>
        <v>374918.02884696022</v>
      </c>
      <c r="O34" s="8">
        <f t="shared" si="7"/>
        <v>263811.45320478373</v>
      </c>
      <c r="P34" s="8">
        <f t="shared" si="8"/>
        <v>175775.2941250634</v>
      </c>
      <c r="Q34" s="8">
        <f t="shared" si="9"/>
        <v>633630.59722222225</v>
      </c>
    </row>
    <row r="35" spans="2:17" x14ac:dyDescent="0.25">
      <c r="B35" s="17" t="s">
        <v>67</v>
      </c>
      <c r="C35" s="5" t="s">
        <v>84</v>
      </c>
      <c r="D35" s="6" t="s">
        <v>85</v>
      </c>
      <c r="E35" s="7" t="s">
        <v>21</v>
      </c>
      <c r="F35" s="8">
        <v>902005.72</v>
      </c>
      <c r="G35" s="9">
        <v>1</v>
      </c>
      <c r="H35" s="8">
        <f t="shared" si="12"/>
        <v>451002.86</v>
      </c>
      <c r="I35" s="10">
        <f t="shared" si="1"/>
        <v>50</v>
      </c>
      <c r="J35" s="8">
        <f t="shared" si="13"/>
        <v>451002.86</v>
      </c>
      <c r="K35" s="8">
        <f t="shared" si="3"/>
        <v>266857.54131320759</v>
      </c>
      <c r="L35" s="8">
        <f t="shared" si="4"/>
        <v>187774.58099042199</v>
      </c>
      <c r="M35" s="8">
        <f t="shared" si="5"/>
        <v>125112.5824972464</v>
      </c>
      <c r="N35" s="8">
        <f t="shared" si="6"/>
        <v>370635.47404612164</v>
      </c>
      <c r="O35" s="8">
        <f t="shared" si="7"/>
        <v>260798.02915336384</v>
      </c>
      <c r="P35" s="8">
        <f t="shared" si="8"/>
        <v>173767.47569061999</v>
      </c>
      <c r="Q35" s="8">
        <f t="shared" si="9"/>
        <v>626392.86111111101</v>
      </c>
    </row>
    <row r="36" spans="2:17" x14ac:dyDescent="0.25">
      <c r="B36" s="17" t="s">
        <v>67</v>
      </c>
      <c r="C36" s="5" t="s">
        <v>86</v>
      </c>
      <c r="D36" s="6" t="s">
        <v>87</v>
      </c>
      <c r="E36" s="7" t="s">
        <v>21</v>
      </c>
      <c r="F36" s="8">
        <v>1591774.8</v>
      </c>
      <c r="G36" s="9">
        <v>1</v>
      </c>
      <c r="H36" s="8">
        <f t="shared" si="12"/>
        <v>795887.4</v>
      </c>
      <c r="I36" s="10">
        <f t="shared" ref="I36:I67" si="14">$I$1</f>
        <v>50</v>
      </c>
      <c r="J36" s="8">
        <f t="shared" si="13"/>
        <v>795887.4</v>
      </c>
      <c r="K36" s="8">
        <f t="shared" si="3"/>
        <v>470925.07290566043</v>
      </c>
      <c r="L36" s="8">
        <f t="shared" si="4"/>
        <v>331366.90763015649</v>
      </c>
      <c r="M36" s="8">
        <f t="shared" si="5"/>
        <v>220786.91028925838</v>
      </c>
      <c r="N36" s="8">
        <f t="shared" si="6"/>
        <v>654062.60125786159</v>
      </c>
      <c r="O36" s="8">
        <f t="shared" si="7"/>
        <v>460231.81615299504</v>
      </c>
      <c r="P36" s="8">
        <f t="shared" si="8"/>
        <v>306648.48651285883</v>
      </c>
      <c r="Q36" s="8">
        <f t="shared" si="9"/>
        <v>1105399.1666666667</v>
      </c>
    </row>
    <row r="37" spans="2:17" x14ac:dyDescent="0.25">
      <c r="B37" s="17" t="s">
        <v>67</v>
      </c>
      <c r="C37" s="5" t="s">
        <v>88</v>
      </c>
      <c r="D37" s="6" t="s">
        <v>89</v>
      </c>
      <c r="E37" s="7" t="s">
        <v>21</v>
      </c>
      <c r="F37" s="8">
        <v>1485656.48</v>
      </c>
      <c r="G37" s="9">
        <v>1</v>
      </c>
      <c r="H37" s="8">
        <f t="shared" si="12"/>
        <v>742828.24</v>
      </c>
      <c r="I37" s="10">
        <f t="shared" si="14"/>
        <v>50</v>
      </c>
      <c r="J37" s="8">
        <f t="shared" si="13"/>
        <v>742828.24</v>
      </c>
      <c r="K37" s="8">
        <f t="shared" si="3"/>
        <v>439530.06804528309</v>
      </c>
      <c r="L37" s="8">
        <f t="shared" si="4"/>
        <v>309275.78045481269</v>
      </c>
      <c r="M37" s="8">
        <f t="shared" si="5"/>
        <v>206067.78293664116</v>
      </c>
      <c r="N37" s="8">
        <f t="shared" si="6"/>
        <v>610458.42784067092</v>
      </c>
      <c r="O37" s="8">
        <f t="shared" si="7"/>
        <v>429549.6950761287</v>
      </c>
      <c r="P37" s="8">
        <f t="shared" si="8"/>
        <v>286205.25407866825</v>
      </c>
      <c r="Q37" s="8">
        <f t="shared" si="9"/>
        <v>1031705.8888888889</v>
      </c>
    </row>
    <row r="38" spans="2:17" x14ac:dyDescent="0.25">
      <c r="B38" s="17" t="s">
        <v>67</v>
      </c>
      <c r="C38" s="5" t="s">
        <v>90</v>
      </c>
      <c r="D38" s="6" t="s">
        <v>91</v>
      </c>
      <c r="E38" s="7" t="s">
        <v>21</v>
      </c>
      <c r="F38" s="8">
        <v>2334603.04</v>
      </c>
      <c r="G38" s="9">
        <v>1</v>
      </c>
      <c r="H38" s="8">
        <f t="shared" si="12"/>
        <v>1167301.52</v>
      </c>
      <c r="I38" s="10">
        <f t="shared" si="14"/>
        <v>50</v>
      </c>
      <c r="J38" s="8">
        <f t="shared" si="13"/>
        <v>1167301.52</v>
      </c>
      <c r="K38" s="8">
        <f t="shared" si="3"/>
        <v>690690.10692830198</v>
      </c>
      <c r="L38" s="8">
        <f t="shared" si="4"/>
        <v>486004.79785756284</v>
      </c>
      <c r="M38" s="8">
        <f t="shared" si="5"/>
        <v>323820.80175757897</v>
      </c>
      <c r="N38" s="8">
        <f t="shared" si="6"/>
        <v>959291.81517819711</v>
      </c>
      <c r="O38" s="8">
        <f t="shared" si="7"/>
        <v>675006.66369105945</v>
      </c>
      <c r="P38" s="8">
        <f t="shared" si="8"/>
        <v>449751.11355219298</v>
      </c>
      <c r="Q38" s="8">
        <f t="shared" si="9"/>
        <v>1621252.111111111</v>
      </c>
    </row>
    <row r="39" spans="2:17" x14ac:dyDescent="0.25">
      <c r="B39" s="17" t="s">
        <v>67</v>
      </c>
      <c r="C39" s="5" t="s">
        <v>92</v>
      </c>
      <c r="D39" s="6" t="s">
        <v>93</v>
      </c>
      <c r="E39" s="7" t="s">
        <v>21</v>
      </c>
      <c r="F39" s="8">
        <v>2196744.38</v>
      </c>
      <c r="G39" s="9">
        <v>1</v>
      </c>
      <c r="H39" s="8">
        <f t="shared" si="12"/>
        <v>1098372.19</v>
      </c>
      <c r="I39" s="10">
        <f t="shared" si="14"/>
        <v>50</v>
      </c>
      <c r="J39" s="8">
        <f t="shared" si="13"/>
        <v>1098372.19</v>
      </c>
      <c r="K39" s="8">
        <f t="shared" si="3"/>
        <v>649904.75242264161</v>
      </c>
      <c r="L39" s="8">
        <f t="shared" si="4"/>
        <v>457306.14158141299</v>
      </c>
      <c r="M39" s="8">
        <f t="shared" si="5"/>
        <v>304699.13479940285</v>
      </c>
      <c r="N39" s="8">
        <f t="shared" si="6"/>
        <v>902645.48947589099</v>
      </c>
      <c r="O39" s="8">
        <f t="shared" si="7"/>
        <v>635147.41886307346</v>
      </c>
      <c r="P39" s="8">
        <f t="shared" si="8"/>
        <v>423193.24277694838</v>
      </c>
      <c r="Q39" s="8">
        <f t="shared" si="9"/>
        <v>1525516.9305555553</v>
      </c>
    </row>
    <row r="40" spans="2:17" x14ac:dyDescent="0.25">
      <c r="B40" s="17" t="s">
        <v>94</v>
      </c>
      <c r="C40" s="5" t="s">
        <v>95</v>
      </c>
      <c r="D40" s="6" t="s">
        <v>96</v>
      </c>
      <c r="E40" s="7" t="s">
        <v>21</v>
      </c>
      <c r="F40" s="8">
        <v>65850.61</v>
      </c>
      <c r="G40" s="9">
        <v>1</v>
      </c>
      <c r="H40" s="8">
        <f t="shared" ref="H40:H60" si="15">ROUND(F40-((F40*I40)/100),2)</f>
        <v>32925.31</v>
      </c>
      <c r="I40" s="10">
        <f t="shared" si="14"/>
        <v>50</v>
      </c>
      <c r="J40" s="8">
        <f t="shared" ref="J40:J60" si="16">ROUND((G40 * H40),2)</f>
        <v>32925.31</v>
      </c>
      <c r="K40" s="8">
        <f t="shared" si="3"/>
        <v>19481.843803773587</v>
      </c>
      <c r="L40" s="8">
        <f t="shared" si="4"/>
        <v>13708.419253105736</v>
      </c>
      <c r="M40" s="8">
        <f t="shared" si="5"/>
        <v>9133.8014211759364</v>
      </c>
      <c r="N40" s="8">
        <f t="shared" si="6"/>
        <v>27058.116394129978</v>
      </c>
      <c r="O40" s="8">
        <f t="shared" si="7"/>
        <v>19039.471184869079</v>
      </c>
      <c r="P40" s="8">
        <f t="shared" si="8"/>
        <v>12685.8353071888</v>
      </c>
      <c r="Q40" s="8">
        <f t="shared" si="9"/>
        <v>45729.597222222219</v>
      </c>
    </row>
    <row r="41" spans="2:17" x14ac:dyDescent="0.25">
      <c r="B41" s="17" t="s">
        <v>94</v>
      </c>
      <c r="C41" s="5" t="s">
        <v>97</v>
      </c>
      <c r="D41" s="6" t="s">
        <v>98</v>
      </c>
      <c r="E41" s="7" t="s">
        <v>21</v>
      </c>
      <c r="F41" s="8">
        <v>132647.9</v>
      </c>
      <c r="G41" s="9">
        <v>1</v>
      </c>
      <c r="H41" s="8">
        <f t="shared" si="15"/>
        <v>66323.95</v>
      </c>
      <c r="I41" s="10">
        <f t="shared" si="14"/>
        <v>50</v>
      </c>
      <c r="J41" s="8">
        <f t="shared" si="16"/>
        <v>66323.95</v>
      </c>
      <c r="K41" s="8">
        <f t="shared" si="3"/>
        <v>39243.756075471698</v>
      </c>
      <c r="L41" s="8">
        <f t="shared" si="4"/>
        <v>27613.908969179705</v>
      </c>
      <c r="M41" s="8">
        <f t="shared" si="5"/>
        <v>18398.90919077153</v>
      </c>
      <c r="N41" s="8">
        <f t="shared" si="6"/>
        <v>54505.216771488464</v>
      </c>
      <c r="O41" s="8">
        <f t="shared" si="7"/>
        <v>38352.651346082916</v>
      </c>
      <c r="P41" s="8">
        <f t="shared" si="8"/>
        <v>25554.040542738232</v>
      </c>
      <c r="Q41" s="8">
        <f t="shared" si="9"/>
        <v>92116.597222222204</v>
      </c>
    </row>
    <row r="42" spans="2:17" x14ac:dyDescent="0.25">
      <c r="B42" s="17" t="s">
        <v>94</v>
      </c>
      <c r="C42" s="5" t="s">
        <v>99</v>
      </c>
      <c r="D42" s="6" t="s">
        <v>100</v>
      </c>
      <c r="E42" s="7" t="s">
        <v>21</v>
      </c>
      <c r="F42" s="8">
        <v>101855.03999999999</v>
      </c>
      <c r="G42" s="9">
        <v>1</v>
      </c>
      <c r="H42" s="8">
        <f t="shared" si="15"/>
        <v>50927.519999999997</v>
      </c>
      <c r="I42" s="10">
        <f t="shared" si="14"/>
        <v>50</v>
      </c>
      <c r="J42" s="8">
        <f t="shared" si="16"/>
        <v>50927.519999999997</v>
      </c>
      <c r="K42" s="8">
        <f t="shared" si="3"/>
        <v>30133.717494339628</v>
      </c>
      <c r="L42" s="8">
        <f t="shared" si="4"/>
        <v>21203.621034423897</v>
      </c>
      <c r="M42" s="8">
        <f t="shared" si="5"/>
        <v>14127.789671622406</v>
      </c>
      <c r="N42" s="8">
        <f t="shared" si="6"/>
        <v>41852.385408805036</v>
      </c>
      <c r="O42" s="8">
        <f t="shared" si="7"/>
        <v>29449.473658922077</v>
      </c>
      <c r="P42" s="8">
        <f t="shared" si="8"/>
        <v>19621.930099475561</v>
      </c>
      <c r="Q42" s="8">
        <f t="shared" si="9"/>
        <v>70732.666666666657</v>
      </c>
    </row>
    <row r="43" spans="2:17" x14ac:dyDescent="0.25">
      <c r="B43" s="17" t="s">
        <v>94</v>
      </c>
      <c r="C43" s="5" t="s">
        <v>101</v>
      </c>
      <c r="D43" s="6" t="s">
        <v>102</v>
      </c>
      <c r="E43" s="7" t="s">
        <v>21</v>
      </c>
      <c r="F43" s="8">
        <v>94275.16</v>
      </c>
      <c r="G43" s="9">
        <v>1</v>
      </c>
      <c r="H43" s="8">
        <f t="shared" si="15"/>
        <v>47137.58</v>
      </c>
      <c r="I43" s="10">
        <f t="shared" si="14"/>
        <v>50</v>
      </c>
      <c r="J43" s="8">
        <f t="shared" si="16"/>
        <v>47137.58</v>
      </c>
      <c r="K43" s="8">
        <f t="shared" si="3"/>
        <v>27891.217147169817</v>
      </c>
      <c r="L43" s="8">
        <f t="shared" si="4"/>
        <v>19625.683379042202</v>
      </c>
      <c r="M43" s="8">
        <f t="shared" si="5"/>
        <v>13076.423432149748</v>
      </c>
      <c r="N43" s="8">
        <f t="shared" si="6"/>
        <v>38737.801593291406</v>
      </c>
      <c r="O43" s="8">
        <f t="shared" si="7"/>
        <v>27257.893582003057</v>
      </c>
      <c r="P43" s="8">
        <f t="shared" si="8"/>
        <v>18161.699211319094</v>
      </c>
      <c r="Q43" s="8">
        <f t="shared" si="9"/>
        <v>65468.861111111109</v>
      </c>
    </row>
    <row r="44" spans="2:17" x14ac:dyDescent="0.25">
      <c r="B44" s="17" t="s">
        <v>94</v>
      </c>
      <c r="C44" s="5" t="s">
        <v>103</v>
      </c>
      <c r="D44" s="6" t="s">
        <v>104</v>
      </c>
      <c r="E44" s="7" t="s">
        <v>21</v>
      </c>
      <c r="F44" s="8">
        <v>183812.09</v>
      </c>
      <c r="G44" s="9">
        <v>1</v>
      </c>
      <c r="H44" s="8">
        <f t="shared" si="15"/>
        <v>91906.05</v>
      </c>
      <c r="I44" s="10">
        <f t="shared" si="14"/>
        <v>50</v>
      </c>
      <c r="J44" s="8">
        <f t="shared" si="16"/>
        <v>91906.05</v>
      </c>
      <c r="K44" s="8">
        <f t="shared" si="3"/>
        <v>54380.636377358496</v>
      </c>
      <c r="L44" s="8">
        <f t="shared" si="4"/>
        <v>38264.990224751069</v>
      </c>
      <c r="M44" s="8">
        <f t="shared" si="5"/>
        <v>25495.632694260639</v>
      </c>
      <c r="N44" s="8">
        <f t="shared" si="6"/>
        <v>75528.661635220124</v>
      </c>
      <c r="O44" s="8">
        <f t="shared" si="7"/>
        <v>53145.819756598699</v>
      </c>
      <c r="P44" s="8">
        <f t="shared" si="8"/>
        <v>35410.600964250887</v>
      </c>
      <c r="Q44" s="8">
        <f t="shared" si="9"/>
        <v>127647.29166666666</v>
      </c>
    </row>
    <row r="45" spans="2:17" x14ac:dyDescent="0.25">
      <c r="B45" s="17" t="s">
        <v>94</v>
      </c>
      <c r="C45" s="5" t="s">
        <v>105</v>
      </c>
      <c r="D45" s="6" t="s">
        <v>106</v>
      </c>
      <c r="E45" s="7" t="s">
        <v>21</v>
      </c>
      <c r="F45" s="8">
        <v>132647.9</v>
      </c>
      <c r="G45" s="9">
        <v>1</v>
      </c>
      <c r="H45" s="8">
        <f t="shared" si="15"/>
        <v>66323.95</v>
      </c>
      <c r="I45" s="10">
        <f t="shared" si="14"/>
        <v>50</v>
      </c>
      <c r="J45" s="8">
        <f t="shared" si="16"/>
        <v>66323.95</v>
      </c>
      <c r="K45" s="8">
        <f t="shared" si="3"/>
        <v>39243.756075471698</v>
      </c>
      <c r="L45" s="8">
        <f t="shared" si="4"/>
        <v>27613.908969179705</v>
      </c>
      <c r="M45" s="8">
        <f t="shared" si="5"/>
        <v>18398.90919077153</v>
      </c>
      <c r="N45" s="8">
        <f t="shared" si="6"/>
        <v>54505.216771488464</v>
      </c>
      <c r="O45" s="8">
        <f t="shared" si="7"/>
        <v>38352.651346082916</v>
      </c>
      <c r="P45" s="8">
        <f t="shared" si="8"/>
        <v>25554.040542738232</v>
      </c>
      <c r="Q45" s="8">
        <f t="shared" si="9"/>
        <v>92116.597222222204</v>
      </c>
    </row>
    <row r="46" spans="2:17" x14ac:dyDescent="0.25">
      <c r="B46" s="17" t="s">
        <v>94</v>
      </c>
      <c r="C46" s="5" t="s">
        <v>107</v>
      </c>
      <c r="D46" s="6" t="s">
        <v>108</v>
      </c>
      <c r="E46" s="7" t="s">
        <v>21</v>
      </c>
      <c r="F46" s="8">
        <v>189023.66</v>
      </c>
      <c r="G46" s="9">
        <v>1</v>
      </c>
      <c r="H46" s="8">
        <f t="shared" si="15"/>
        <v>94511.83</v>
      </c>
      <c r="I46" s="10">
        <f t="shared" si="14"/>
        <v>50</v>
      </c>
      <c r="J46" s="8">
        <f t="shared" si="16"/>
        <v>94511.83</v>
      </c>
      <c r="K46" s="8">
        <f t="shared" si="3"/>
        <v>55922.471486792463</v>
      </c>
      <c r="L46" s="8">
        <f t="shared" si="4"/>
        <v>39349.904071313424</v>
      </c>
      <c r="M46" s="8">
        <f t="shared" si="5"/>
        <v>26218.501425557984</v>
      </c>
      <c r="N46" s="8">
        <f t="shared" si="6"/>
        <v>77670.099287211749</v>
      </c>
      <c r="O46" s="8">
        <f t="shared" si="7"/>
        <v>54652.644543490867</v>
      </c>
      <c r="P46" s="8">
        <f t="shared" si="8"/>
        <v>36414.585313274976</v>
      </c>
      <c r="Q46" s="8">
        <f t="shared" si="9"/>
        <v>131266.43055555556</v>
      </c>
    </row>
    <row r="47" spans="2:17" x14ac:dyDescent="0.25">
      <c r="B47" s="17" t="s">
        <v>94</v>
      </c>
      <c r="C47" s="5" t="s">
        <v>109</v>
      </c>
      <c r="D47" s="6" t="s">
        <v>110</v>
      </c>
      <c r="E47" s="7" t="s">
        <v>21</v>
      </c>
      <c r="F47" s="8">
        <v>236397.91</v>
      </c>
      <c r="G47" s="9">
        <v>1</v>
      </c>
      <c r="H47" s="8">
        <f t="shared" si="15"/>
        <v>118198.96</v>
      </c>
      <c r="I47" s="10">
        <f t="shared" si="14"/>
        <v>50</v>
      </c>
      <c r="J47" s="8">
        <f t="shared" si="16"/>
        <v>118198.96</v>
      </c>
      <c r="K47" s="8">
        <f t="shared" si="3"/>
        <v>69938.101615094347</v>
      </c>
      <c r="L47" s="8">
        <f t="shared" si="4"/>
        <v>49212.016499193931</v>
      </c>
      <c r="M47" s="8">
        <f t="shared" si="5"/>
        <v>32789.541809310758</v>
      </c>
      <c r="N47" s="8">
        <f t="shared" si="6"/>
        <v>97136.25224318658</v>
      </c>
      <c r="O47" s="8">
        <f t="shared" si="7"/>
        <v>68350.022915547117</v>
      </c>
      <c r="P47" s="8">
        <f t="shared" si="8"/>
        <v>45541.030290709386</v>
      </c>
      <c r="Q47" s="8">
        <f t="shared" si="9"/>
        <v>164165.22222222222</v>
      </c>
    </row>
    <row r="48" spans="2:17" x14ac:dyDescent="0.25">
      <c r="B48" s="17" t="s">
        <v>94</v>
      </c>
      <c r="C48" s="5" t="s">
        <v>111</v>
      </c>
      <c r="D48" s="6" t="s">
        <v>112</v>
      </c>
      <c r="E48" s="7" t="s">
        <v>21</v>
      </c>
      <c r="F48" s="8">
        <v>473269.16</v>
      </c>
      <c r="G48" s="9">
        <v>1</v>
      </c>
      <c r="H48" s="8">
        <f t="shared" si="15"/>
        <v>236634.58</v>
      </c>
      <c r="I48" s="10">
        <f t="shared" si="14"/>
        <v>50</v>
      </c>
      <c r="J48" s="8">
        <f t="shared" si="16"/>
        <v>236634.58</v>
      </c>
      <c r="K48" s="8">
        <f t="shared" si="3"/>
        <v>140016.2345056604</v>
      </c>
      <c r="L48" s="8">
        <f t="shared" si="4"/>
        <v>98522.566148127065</v>
      </c>
      <c r="M48" s="8">
        <f t="shared" si="5"/>
        <v>65644.735405782689</v>
      </c>
      <c r="N48" s="8">
        <f t="shared" si="6"/>
        <v>194466.99236897274</v>
      </c>
      <c r="O48" s="8">
        <f t="shared" si="7"/>
        <v>136836.89742795425</v>
      </c>
      <c r="P48" s="8">
        <f t="shared" si="8"/>
        <v>91173.24361914261</v>
      </c>
      <c r="Q48" s="8">
        <f t="shared" si="9"/>
        <v>328659.13888888882</v>
      </c>
    </row>
    <row r="49" spans="2:17" x14ac:dyDescent="0.25">
      <c r="B49" s="17" t="s">
        <v>94</v>
      </c>
      <c r="C49" s="5" t="s">
        <v>113</v>
      </c>
      <c r="D49" s="6" t="s">
        <v>114</v>
      </c>
      <c r="E49" s="7" t="s">
        <v>21</v>
      </c>
      <c r="F49" s="8">
        <v>710140.41</v>
      </c>
      <c r="G49" s="9">
        <v>1</v>
      </c>
      <c r="H49" s="8">
        <f t="shared" si="15"/>
        <v>355070.21</v>
      </c>
      <c r="I49" s="10">
        <f t="shared" si="14"/>
        <v>50</v>
      </c>
      <c r="J49" s="8">
        <f t="shared" si="16"/>
        <v>355070.21</v>
      </c>
      <c r="K49" s="8">
        <f t="shared" si="3"/>
        <v>210094.37331320759</v>
      </c>
      <c r="L49" s="8">
        <f t="shared" si="4"/>
        <v>147833.11996055004</v>
      </c>
      <c r="M49" s="8">
        <f t="shared" si="5"/>
        <v>98499.93177635195</v>
      </c>
      <c r="N49" s="8">
        <f t="shared" si="6"/>
        <v>291797.74071278825</v>
      </c>
      <c r="O49" s="8">
        <f t="shared" si="7"/>
        <v>205323.77772298615</v>
      </c>
      <c r="P49" s="8">
        <f t="shared" si="8"/>
        <v>136805.4608004888</v>
      </c>
      <c r="Q49" s="8">
        <f t="shared" si="9"/>
        <v>493153.06944444444</v>
      </c>
    </row>
    <row r="50" spans="2:17" x14ac:dyDescent="0.25">
      <c r="B50" s="17" t="s">
        <v>94</v>
      </c>
      <c r="C50" s="5" t="s">
        <v>115</v>
      </c>
      <c r="D50" s="6" t="s">
        <v>116</v>
      </c>
      <c r="E50" s="7" t="s">
        <v>21</v>
      </c>
      <c r="F50" s="8">
        <v>1051235.01</v>
      </c>
      <c r="G50" s="9">
        <v>1</v>
      </c>
      <c r="H50" s="8">
        <f t="shared" si="15"/>
        <v>525617.51</v>
      </c>
      <c r="I50" s="10">
        <f t="shared" si="14"/>
        <v>50</v>
      </c>
      <c r="J50" s="8">
        <f t="shared" si="16"/>
        <v>525617.51</v>
      </c>
      <c r="K50" s="8">
        <f t="shared" si="3"/>
        <v>311006.88893584913</v>
      </c>
      <c r="L50" s="8">
        <f t="shared" si="4"/>
        <v>218840.31445272639</v>
      </c>
      <c r="M50" s="8">
        <f t="shared" si="5"/>
        <v>145811.41255262159</v>
      </c>
      <c r="N50" s="8">
        <f t="shared" si="6"/>
        <v>431954.01241090155</v>
      </c>
      <c r="O50" s="8">
        <f t="shared" si="7"/>
        <v>303944.8811843422</v>
      </c>
      <c r="P50" s="8">
        <f t="shared" si="8"/>
        <v>202515.85076752998</v>
      </c>
      <c r="Q50" s="8">
        <f t="shared" si="9"/>
        <v>730024.31944444438</v>
      </c>
    </row>
    <row r="51" spans="2:17" x14ac:dyDescent="0.25">
      <c r="B51" s="17" t="s">
        <v>94</v>
      </c>
      <c r="C51" s="5" t="s">
        <v>117</v>
      </c>
      <c r="D51" s="6" t="s">
        <v>118</v>
      </c>
      <c r="E51" s="7" t="s">
        <v>21</v>
      </c>
      <c r="F51" s="8">
        <v>2102943.36</v>
      </c>
      <c r="G51" s="9">
        <v>1</v>
      </c>
      <c r="H51" s="8">
        <f t="shared" si="15"/>
        <v>1051471.68</v>
      </c>
      <c r="I51" s="10">
        <f t="shared" si="14"/>
        <v>50</v>
      </c>
      <c r="J51" s="8">
        <f t="shared" si="16"/>
        <v>1051471.68</v>
      </c>
      <c r="K51" s="8">
        <f t="shared" si="3"/>
        <v>622153.80914716993</v>
      </c>
      <c r="L51" s="8">
        <f t="shared" si="4"/>
        <v>437779.16205519199</v>
      </c>
      <c r="M51" s="8">
        <f t="shared" si="5"/>
        <v>291688.47689240432</v>
      </c>
      <c r="N51" s="8">
        <f t="shared" si="6"/>
        <v>864102.51270440256</v>
      </c>
      <c r="O51" s="8">
        <f t="shared" si="7"/>
        <v>608026.61396554438</v>
      </c>
      <c r="P51" s="8">
        <f t="shared" si="8"/>
        <v>405122.88457278372</v>
      </c>
      <c r="Q51" s="8">
        <f t="shared" si="9"/>
        <v>1460377.333333333</v>
      </c>
    </row>
    <row r="52" spans="2:17" x14ac:dyDescent="0.25">
      <c r="B52" s="17" t="s">
        <v>697</v>
      </c>
      <c r="C52" s="5" t="s">
        <v>119</v>
      </c>
      <c r="D52" s="6" t="s">
        <v>120</v>
      </c>
      <c r="E52" s="7" t="s">
        <v>21</v>
      </c>
      <c r="F52" s="8">
        <v>39364.5</v>
      </c>
      <c r="G52" s="9">
        <v>1</v>
      </c>
      <c r="H52" s="8">
        <f t="shared" si="15"/>
        <v>19682.25</v>
      </c>
      <c r="I52" s="10">
        <f t="shared" si="14"/>
        <v>50</v>
      </c>
      <c r="J52" s="8">
        <f t="shared" si="16"/>
        <v>19682.25</v>
      </c>
      <c r="K52" s="8">
        <f>-PMT(12%,1,J52)</f>
        <v>22044.12</v>
      </c>
      <c r="L52" s="16" t="s">
        <v>121</v>
      </c>
      <c r="M52" s="16" t="s">
        <v>121</v>
      </c>
      <c r="N52" s="8">
        <f>K52/(1-$N$1)/(1-$N$2)</f>
        <v>30616.833333333328</v>
      </c>
      <c r="O52" s="16" t="s">
        <v>121</v>
      </c>
      <c r="P52" s="16" t="s">
        <v>121</v>
      </c>
      <c r="Q52" s="8">
        <f t="shared" si="9"/>
        <v>27336.458333333332</v>
      </c>
    </row>
    <row r="53" spans="2:17" x14ac:dyDescent="0.25">
      <c r="B53" s="17" t="s">
        <v>697</v>
      </c>
      <c r="C53" s="5" t="s">
        <v>122</v>
      </c>
      <c r="D53" s="6" t="s">
        <v>123</v>
      </c>
      <c r="E53" s="7" t="s">
        <v>21</v>
      </c>
      <c r="F53" s="8">
        <v>88550</v>
      </c>
      <c r="G53" s="9">
        <v>1</v>
      </c>
      <c r="H53" s="8">
        <f t="shared" si="15"/>
        <v>44275</v>
      </c>
      <c r="I53" s="10">
        <f t="shared" si="14"/>
        <v>50</v>
      </c>
      <c r="J53" s="8">
        <f t="shared" si="16"/>
        <v>44275</v>
      </c>
      <c r="K53" s="16" t="s">
        <v>121</v>
      </c>
      <c r="L53" s="8">
        <f t="shared" si="4"/>
        <v>18433.851114272165</v>
      </c>
      <c r="M53" s="16" t="s">
        <v>121</v>
      </c>
      <c r="N53" s="16" t="s">
        <v>121</v>
      </c>
      <c r="O53" s="8">
        <f>L53/(1-$O$1)/(1-$O$2)</f>
        <v>25602.570992044675</v>
      </c>
      <c r="P53" s="16" t="s">
        <v>121</v>
      </c>
      <c r="Q53" s="8">
        <f t="shared" si="9"/>
        <v>61493.055555555555</v>
      </c>
    </row>
    <row r="54" spans="2:17" x14ac:dyDescent="0.25">
      <c r="B54" s="17" t="s">
        <v>697</v>
      </c>
      <c r="C54" s="5" t="s">
        <v>124</v>
      </c>
      <c r="D54" s="6" t="s">
        <v>125</v>
      </c>
      <c r="E54" s="7" t="s">
        <v>21</v>
      </c>
      <c r="F54" s="8">
        <v>147637</v>
      </c>
      <c r="G54" s="9">
        <v>1</v>
      </c>
      <c r="H54" s="8">
        <f t="shared" si="15"/>
        <v>73818.5</v>
      </c>
      <c r="I54" s="10">
        <f t="shared" si="14"/>
        <v>50</v>
      </c>
      <c r="J54" s="8">
        <f t="shared" si="16"/>
        <v>73818.5</v>
      </c>
      <c r="K54" s="16" t="s">
        <v>121</v>
      </c>
      <c r="L54" s="16" t="s">
        <v>121</v>
      </c>
      <c r="M54" s="8">
        <f t="shared" si="5"/>
        <v>20477.970297290318</v>
      </c>
      <c r="N54" s="16" t="s">
        <v>121</v>
      </c>
      <c r="O54" s="16" t="s">
        <v>121</v>
      </c>
      <c r="P54" s="8">
        <f>M54/(1-10%)/(1-20%)</f>
        <v>28441.625412903217</v>
      </c>
      <c r="Q54" s="8">
        <f t="shared" si="9"/>
        <v>102525.69444444442</v>
      </c>
    </row>
    <row r="55" spans="2:17" x14ac:dyDescent="0.25">
      <c r="B55" s="17" t="s">
        <v>697</v>
      </c>
      <c r="C55" s="5" t="s">
        <v>126</v>
      </c>
      <c r="D55" s="6" t="s">
        <v>127</v>
      </c>
      <c r="E55" s="7" t="s">
        <v>21</v>
      </c>
      <c r="F55" s="8">
        <v>196742</v>
      </c>
      <c r="G55" s="9">
        <v>1</v>
      </c>
      <c r="H55" s="8">
        <f t="shared" si="15"/>
        <v>98371</v>
      </c>
      <c r="I55" s="10">
        <f t="shared" si="14"/>
        <v>50</v>
      </c>
      <c r="J55" s="8">
        <f t="shared" si="16"/>
        <v>98371</v>
      </c>
      <c r="K55" s="8">
        <f>-PMT(12%,1,J55)</f>
        <v>110175.52</v>
      </c>
      <c r="L55" s="16" t="s">
        <v>121</v>
      </c>
      <c r="M55" s="16" t="s">
        <v>121</v>
      </c>
      <c r="N55" s="8">
        <f>K55/(1-$N$1)/(1-$N$2)</f>
        <v>153021.55555555553</v>
      </c>
      <c r="O55" s="16" t="s">
        <v>121</v>
      </c>
      <c r="P55" s="16" t="s">
        <v>121</v>
      </c>
      <c r="Q55" s="8">
        <f t="shared" si="9"/>
        <v>136626.38888888888</v>
      </c>
    </row>
    <row r="56" spans="2:17" x14ac:dyDescent="0.25">
      <c r="B56" s="17" t="s">
        <v>697</v>
      </c>
      <c r="C56" s="5" t="s">
        <v>128</v>
      </c>
      <c r="D56" s="6" t="s">
        <v>129</v>
      </c>
      <c r="E56" s="7" t="s">
        <v>21</v>
      </c>
      <c r="F56" s="8">
        <v>442669.5</v>
      </c>
      <c r="G56" s="9">
        <v>1</v>
      </c>
      <c r="H56" s="8">
        <f t="shared" si="15"/>
        <v>221334.75</v>
      </c>
      <c r="I56" s="10">
        <f t="shared" si="14"/>
        <v>50</v>
      </c>
      <c r="J56" s="8">
        <f t="shared" si="16"/>
        <v>221334.75</v>
      </c>
      <c r="K56" s="16" t="s">
        <v>121</v>
      </c>
      <c r="L56" s="8">
        <f t="shared" si="4"/>
        <v>92152.497524893319</v>
      </c>
      <c r="M56" s="16" t="s">
        <v>121</v>
      </c>
      <c r="N56" s="16" t="s">
        <v>121</v>
      </c>
      <c r="O56" s="8">
        <f>L56/(1-$O$1)/(1-$O$2)</f>
        <v>127989.57989568516</v>
      </c>
      <c r="P56" s="16" t="s">
        <v>121</v>
      </c>
      <c r="Q56" s="8">
        <f t="shared" si="9"/>
        <v>307409.375</v>
      </c>
    </row>
    <row r="57" spans="2:17" x14ac:dyDescent="0.25">
      <c r="B57" s="17" t="s">
        <v>697</v>
      </c>
      <c r="C57" s="5" t="s">
        <v>130</v>
      </c>
      <c r="D57" s="6" t="s">
        <v>131</v>
      </c>
      <c r="E57" s="7" t="s">
        <v>21</v>
      </c>
      <c r="F57" s="8">
        <v>737782.5</v>
      </c>
      <c r="G57" s="9">
        <v>1</v>
      </c>
      <c r="H57" s="8">
        <f t="shared" si="15"/>
        <v>368891.25</v>
      </c>
      <c r="I57" s="10">
        <f t="shared" si="14"/>
        <v>50</v>
      </c>
      <c r="J57" s="8">
        <f t="shared" si="16"/>
        <v>368891.25</v>
      </c>
      <c r="K57" s="16" t="s">
        <v>121</v>
      </c>
      <c r="L57" s="16" t="s">
        <v>121</v>
      </c>
      <c r="M57" s="8">
        <f t="shared" si="5"/>
        <v>102334.02277789846</v>
      </c>
      <c r="N57" s="16" t="s">
        <v>121</v>
      </c>
      <c r="O57" s="16" t="s">
        <v>121</v>
      </c>
      <c r="P57" s="8">
        <f>M57/(1-10%)/(1-20%)</f>
        <v>142130.58719152561</v>
      </c>
      <c r="Q57" s="8">
        <f t="shared" si="9"/>
        <v>512348.95833333326</v>
      </c>
    </row>
    <row r="58" spans="2:17" x14ac:dyDescent="0.25">
      <c r="B58" s="17" t="s">
        <v>697</v>
      </c>
      <c r="C58" s="5" t="s">
        <v>132</v>
      </c>
      <c r="D58" s="6" t="s">
        <v>133</v>
      </c>
      <c r="E58" s="7" t="s">
        <v>21</v>
      </c>
      <c r="F58" s="8">
        <v>393564.5</v>
      </c>
      <c r="G58" s="9">
        <v>1</v>
      </c>
      <c r="H58" s="8">
        <f t="shared" si="15"/>
        <v>196782.25</v>
      </c>
      <c r="I58" s="10">
        <f t="shared" si="14"/>
        <v>50</v>
      </c>
      <c r="J58" s="8">
        <f t="shared" si="16"/>
        <v>196782.25</v>
      </c>
      <c r="K58" s="8">
        <f>-PMT(12%,1,J58)</f>
        <v>220396.12000000002</v>
      </c>
      <c r="L58" s="16" t="s">
        <v>121</v>
      </c>
      <c r="M58" s="16" t="s">
        <v>121</v>
      </c>
      <c r="N58" s="8">
        <f>K58/(1-$N$1)/(1-$N$2)</f>
        <v>306105.72222222225</v>
      </c>
      <c r="O58" s="16" t="s">
        <v>121</v>
      </c>
      <c r="P58" s="16" t="s">
        <v>121</v>
      </c>
      <c r="Q58" s="8">
        <f t="shared" si="9"/>
        <v>273308.6805555555</v>
      </c>
    </row>
    <row r="59" spans="2:17" x14ac:dyDescent="0.25">
      <c r="B59" s="17" t="s">
        <v>697</v>
      </c>
      <c r="C59" s="5" t="s">
        <v>134</v>
      </c>
      <c r="D59" s="6" t="s">
        <v>135</v>
      </c>
      <c r="E59" s="7" t="s">
        <v>21</v>
      </c>
      <c r="F59" s="8">
        <v>885500</v>
      </c>
      <c r="G59" s="9">
        <v>1</v>
      </c>
      <c r="H59" s="8">
        <f t="shared" si="15"/>
        <v>442750</v>
      </c>
      <c r="I59" s="10">
        <f t="shared" si="14"/>
        <v>50</v>
      </c>
      <c r="J59" s="8">
        <f t="shared" si="16"/>
        <v>442750</v>
      </c>
      <c r="K59" s="16" t="s">
        <v>121</v>
      </c>
      <c r="L59" s="8">
        <f t="shared" si="4"/>
        <v>184338.51114272166</v>
      </c>
      <c r="M59" s="16" t="s">
        <v>121</v>
      </c>
      <c r="N59" s="16" t="s">
        <v>121</v>
      </c>
      <c r="O59" s="8">
        <f>L59/(1-$O$1)/(1-$O$2)</f>
        <v>256025.70992044674</v>
      </c>
      <c r="P59" s="16" t="s">
        <v>121</v>
      </c>
      <c r="Q59" s="8">
        <f t="shared" si="9"/>
        <v>614930.5555555555</v>
      </c>
    </row>
    <row r="60" spans="2:17" x14ac:dyDescent="0.25">
      <c r="B60" s="17" t="s">
        <v>697</v>
      </c>
      <c r="C60" s="5" t="s">
        <v>136</v>
      </c>
      <c r="D60" s="6" t="s">
        <v>137</v>
      </c>
      <c r="E60" s="7" t="s">
        <v>21</v>
      </c>
      <c r="F60" s="8">
        <v>1475887</v>
      </c>
      <c r="G60" s="9">
        <v>1</v>
      </c>
      <c r="H60" s="8">
        <f t="shared" si="15"/>
        <v>737943.5</v>
      </c>
      <c r="I60" s="10">
        <f t="shared" si="14"/>
        <v>50</v>
      </c>
      <c r="J60" s="8">
        <f t="shared" si="16"/>
        <v>737943.5</v>
      </c>
      <c r="K60" s="16" t="s">
        <v>121</v>
      </c>
      <c r="L60" s="16" t="s">
        <v>121</v>
      </c>
      <c r="M60" s="8">
        <f t="shared" si="5"/>
        <v>204712.70852263944</v>
      </c>
      <c r="N60" s="16" t="s">
        <v>121</v>
      </c>
      <c r="O60" s="16" t="s">
        <v>121</v>
      </c>
      <c r="P60" s="8">
        <f>M60/(1-10%)/(1-20%)</f>
        <v>284323.20628144365</v>
      </c>
      <c r="Q60" s="8">
        <f t="shared" si="9"/>
        <v>1024921.5277777778</v>
      </c>
    </row>
    <row r="61" spans="2:17" x14ac:dyDescent="0.25">
      <c r="B61" s="17" t="s">
        <v>138</v>
      </c>
      <c r="C61" s="5" t="s">
        <v>139</v>
      </c>
      <c r="D61" s="6" t="s">
        <v>140</v>
      </c>
      <c r="E61" s="7" t="s">
        <v>21</v>
      </c>
      <c r="F61" s="8">
        <v>16100</v>
      </c>
      <c r="G61" s="9">
        <v>1</v>
      </c>
      <c r="H61" s="8">
        <f>ROUND(F61-((F61*I61)/100),2)</f>
        <v>8050</v>
      </c>
      <c r="I61" s="10">
        <f t="shared" si="14"/>
        <v>50</v>
      </c>
      <c r="J61" s="8">
        <f>ROUND((G61 * H61),2)</f>
        <v>8050</v>
      </c>
      <c r="K61" s="8">
        <f>-PMT(12%,1,J61)</f>
        <v>9016</v>
      </c>
      <c r="L61" s="16" t="s">
        <v>121</v>
      </c>
      <c r="M61" s="16" t="s">
        <v>121</v>
      </c>
      <c r="N61" s="8">
        <f>K61/(1-$N$1)/(1-$N$2)</f>
        <v>12522.222222222221</v>
      </c>
      <c r="O61" s="16" t="s">
        <v>121</v>
      </c>
      <c r="P61" s="16" t="s">
        <v>121</v>
      </c>
      <c r="Q61" s="8">
        <f t="shared" si="9"/>
        <v>11180.555555555553</v>
      </c>
    </row>
    <row r="62" spans="2:17" x14ac:dyDescent="0.25">
      <c r="B62" s="17" t="s">
        <v>138</v>
      </c>
      <c r="C62" s="5" t="s">
        <v>141</v>
      </c>
      <c r="D62" s="6" t="s">
        <v>142</v>
      </c>
      <c r="E62" s="7" t="s">
        <v>21</v>
      </c>
      <c r="F62" s="8">
        <v>36225</v>
      </c>
      <c r="G62" s="9">
        <v>1</v>
      </c>
      <c r="H62" s="8">
        <f>ROUND(F62-((F62*I62)/100),2)</f>
        <v>18112.5</v>
      </c>
      <c r="I62" s="10">
        <f t="shared" si="14"/>
        <v>50</v>
      </c>
      <c r="J62" s="8">
        <f>ROUND((G62 * H62),2)</f>
        <v>18112.5</v>
      </c>
      <c r="K62" s="16" t="s">
        <v>121</v>
      </c>
      <c r="L62" s="8">
        <f t="shared" si="4"/>
        <v>7541.1209103840683</v>
      </c>
      <c r="M62" s="16" t="s">
        <v>121</v>
      </c>
      <c r="N62" s="16" t="s">
        <v>121</v>
      </c>
      <c r="O62" s="8">
        <f>L62/(1-$O$1)/(1-$O$2)</f>
        <v>10473.779042200094</v>
      </c>
      <c r="P62" s="16" t="s">
        <v>121</v>
      </c>
      <c r="Q62" s="8">
        <f t="shared" si="9"/>
        <v>25156.25</v>
      </c>
    </row>
    <row r="63" spans="2:17" x14ac:dyDescent="0.25">
      <c r="B63" s="17" t="s">
        <v>138</v>
      </c>
      <c r="C63" s="5" t="s">
        <v>143</v>
      </c>
      <c r="D63" s="6" t="s">
        <v>144</v>
      </c>
      <c r="E63" s="7" t="s">
        <v>21</v>
      </c>
      <c r="F63" s="8">
        <v>60375</v>
      </c>
      <c r="G63" s="9">
        <v>1</v>
      </c>
      <c r="H63" s="8">
        <f>ROUND(F63-((F63*I63)/100),2)</f>
        <v>30187.5</v>
      </c>
      <c r="I63" s="10">
        <f t="shared" si="14"/>
        <v>50</v>
      </c>
      <c r="J63" s="8">
        <f>ROUND((G63 * H63),2)</f>
        <v>30187.5</v>
      </c>
      <c r="K63" s="16" t="s">
        <v>121</v>
      </c>
      <c r="L63" s="16" t="s">
        <v>121</v>
      </c>
      <c r="M63" s="8">
        <f t="shared" si="5"/>
        <v>8374.306282970414</v>
      </c>
      <c r="N63" s="16" t="s">
        <v>121</v>
      </c>
      <c r="O63" s="16" t="s">
        <v>121</v>
      </c>
      <c r="P63" s="8">
        <f>M63/(1-10%)/(1-20%)</f>
        <v>11630.980948570019</v>
      </c>
      <c r="Q63" s="8">
        <f t="shared" si="9"/>
        <v>41927.083333333328</v>
      </c>
    </row>
    <row r="64" spans="2:17" x14ac:dyDescent="0.25">
      <c r="B64" s="17" t="s">
        <v>145</v>
      </c>
      <c r="C64" s="11" t="s">
        <v>146</v>
      </c>
      <c r="D64" s="11" t="s">
        <v>147</v>
      </c>
      <c r="E64" s="11" t="s">
        <v>21</v>
      </c>
      <c r="F64" s="12">
        <v>185.96</v>
      </c>
      <c r="G64" s="9">
        <v>100</v>
      </c>
      <c r="H64" s="12">
        <f t="shared" ref="H64:H66" si="17">ROUND(F64-((F64*I64)/100),2)</f>
        <v>92.98</v>
      </c>
      <c r="I64" s="10">
        <f t="shared" si="14"/>
        <v>50</v>
      </c>
      <c r="J64" s="12">
        <f>ROUND((G64 * H64 * (36/12)),2)</f>
        <v>27894</v>
      </c>
      <c r="K64" s="8">
        <f>-PMT(12%,1,J64)</f>
        <v>31241.279999999999</v>
      </c>
      <c r="L64" s="8">
        <f>-PMT(12%,3,J64*2)</f>
        <v>23227.276927453771</v>
      </c>
      <c r="M64" s="8">
        <f>-PMT(12%,5,J64*2.5)</f>
        <v>19345.167656909045</v>
      </c>
      <c r="N64" s="8">
        <f t="shared" ref="N64" si="18">K64/(1-$N$1)/(1-$N$2)</f>
        <v>43390.666666666664</v>
      </c>
      <c r="O64" s="8">
        <f t="shared" ref="O64" si="19">L64/(1-$O$1)/(1-$O$2)</f>
        <v>32260.106843685793</v>
      </c>
      <c r="P64" s="8">
        <f t="shared" ref="P64:Q64" si="20">M64/(1-$P$1)/(1-$P$2)</f>
        <v>26868.288412373669</v>
      </c>
      <c r="Q64" s="8">
        <f t="shared" si="9"/>
        <v>38741.666666666664</v>
      </c>
    </row>
    <row r="65" spans="2:17" x14ac:dyDescent="0.25">
      <c r="B65" s="17" t="s">
        <v>145</v>
      </c>
      <c r="C65" s="6" t="s">
        <v>148</v>
      </c>
      <c r="D65" s="6" t="s">
        <v>149</v>
      </c>
      <c r="E65" s="7" t="s">
        <v>21</v>
      </c>
      <c r="F65" s="8">
        <v>888.72</v>
      </c>
      <c r="G65" s="9">
        <v>100</v>
      </c>
      <c r="H65" s="8">
        <f t="shared" si="17"/>
        <v>444.36</v>
      </c>
      <c r="I65" s="10">
        <f t="shared" si="14"/>
        <v>50</v>
      </c>
      <c r="J65" s="8">
        <f>ROUND((G65 * H65 * (36/12)),2)</f>
        <v>133308</v>
      </c>
      <c r="K65" s="8">
        <f>-PMT(12%,1,J65)</f>
        <v>149304.95999999999</v>
      </c>
      <c r="L65" s="8">
        <f>-PMT(12%,3,J65*2)</f>
        <v>111005.29980085349</v>
      </c>
      <c r="M65" s="8">
        <f>-PMT(12%,5,J65*2.5)</f>
        <v>92452.341363993371</v>
      </c>
      <c r="N65" s="8">
        <f t="shared" ref="N65:N95" si="21">K65/(1-$N$1)/(1-$N$2)</f>
        <v>207367.99999999997</v>
      </c>
      <c r="O65" s="8">
        <f t="shared" ref="O65:O95" si="22">L65/(1-$O$1)/(1-$O$2)</f>
        <v>154174.0275011854</v>
      </c>
      <c r="P65" s="8">
        <f t="shared" ref="P65:Q95" si="23">M65/(1-$P$1)/(1-$P$2)</f>
        <v>128406.029672213</v>
      </c>
      <c r="Q65" s="8">
        <f t="shared" si="9"/>
        <v>185150</v>
      </c>
    </row>
    <row r="66" spans="2:17" x14ac:dyDescent="0.25">
      <c r="B66" s="17" t="s">
        <v>145</v>
      </c>
      <c r="C66" s="6" t="s">
        <v>150</v>
      </c>
      <c r="D66" s="6" t="s">
        <v>151</v>
      </c>
      <c r="E66" s="7" t="s">
        <v>21</v>
      </c>
      <c r="F66" s="8">
        <v>1485.23</v>
      </c>
      <c r="G66" s="9">
        <v>100</v>
      </c>
      <c r="H66" s="8">
        <f t="shared" si="17"/>
        <v>742.62</v>
      </c>
      <c r="I66" s="10">
        <f t="shared" si="14"/>
        <v>50</v>
      </c>
      <c r="J66" s="8">
        <f>ROUND((G66 * H66 * (36/12)),2)</f>
        <v>222786</v>
      </c>
      <c r="K66" s="8">
        <f>-PMT(12%,1,J66)</f>
        <v>249520.31999999998</v>
      </c>
      <c r="L66" s="8">
        <f>-PMT(12%,3,J66*2)</f>
        <v>185513.4479658606</v>
      </c>
      <c r="M66" s="8">
        <f>-PMT(12%,5,J66*2.5)</f>
        <v>154507.51135054632</v>
      </c>
      <c r="N66" s="8">
        <f t="shared" si="21"/>
        <v>346555.99999999994</v>
      </c>
      <c r="O66" s="8">
        <f t="shared" si="22"/>
        <v>257657.56661925081</v>
      </c>
      <c r="P66" s="8">
        <f t="shared" si="23"/>
        <v>214593.76576464763</v>
      </c>
      <c r="Q66" s="8">
        <f t="shared" si="9"/>
        <v>309425</v>
      </c>
    </row>
    <row r="67" spans="2:17" x14ac:dyDescent="0.25">
      <c r="B67" s="17" t="s">
        <v>152</v>
      </c>
      <c r="C67" s="5" t="s">
        <v>153</v>
      </c>
      <c r="D67" s="6" t="s">
        <v>154</v>
      </c>
      <c r="E67" s="7" t="s">
        <v>21</v>
      </c>
      <c r="F67" s="8">
        <v>94275.16</v>
      </c>
      <c r="G67" s="9">
        <v>1</v>
      </c>
      <c r="H67" s="8">
        <f t="shared" ref="H67:H72" si="24">ROUND(F67-((F67*I67)/100),2)</f>
        <v>47137.58</v>
      </c>
      <c r="I67" s="10">
        <f t="shared" si="14"/>
        <v>50</v>
      </c>
      <c r="J67" s="8">
        <f t="shared" ref="J67:J72" si="25">ROUND((G67 * H67),2)</f>
        <v>47137.58</v>
      </c>
      <c r="K67" s="8">
        <f t="shared" ref="K67:K95" si="26">-PMT(12%,3,J67)</f>
        <v>19625.683379042202</v>
      </c>
      <c r="L67" s="8">
        <f t="shared" ref="L67:L95" si="27">-PMT(12%,3,J67)</f>
        <v>19625.683379042202</v>
      </c>
      <c r="M67" s="8">
        <f t="shared" ref="M67:M95" si="28">-PMT(12%,5,J67)</f>
        <v>13076.423432149748</v>
      </c>
      <c r="N67" s="8">
        <f t="shared" si="21"/>
        <v>27257.893582003057</v>
      </c>
      <c r="O67" s="8">
        <f t="shared" si="22"/>
        <v>27257.893582003057</v>
      </c>
      <c r="P67" s="8">
        <f t="shared" si="23"/>
        <v>18161.699211319094</v>
      </c>
      <c r="Q67" s="8">
        <f t="shared" si="9"/>
        <v>65468.861111111109</v>
      </c>
    </row>
    <row r="68" spans="2:17" x14ac:dyDescent="0.25">
      <c r="B68" s="17" t="s">
        <v>152</v>
      </c>
      <c r="C68" s="5" t="s">
        <v>155</v>
      </c>
      <c r="D68" s="6" t="s">
        <v>156</v>
      </c>
      <c r="E68" s="7" t="s">
        <v>21</v>
      </c>
      <c r="F68" s="8">
        <v>37426.06</v>
      </c>
      <c r="G68" s="9">
        <v>1</v>
      </c>
      <c r="H68" s="8">
        <f t="shared" si="24"/>
        <v>18713.03</v>
      </c>
      <c r="I68" s="10">
        <f t="shared" ref="I68:I131" si="29">$I$1</f>
        <v>50</v>
      </c>
      <c r="J68" s="8">
        <f t="shared" si="25"/>
        <v>18713.03</v>
      </c>
      <c r="K68" s="8">
        <f t="shared" si="26"/>
        <v>7791.150963679469</v>
      </c>
      <c r="L68" s="8">
        <f t="shared" si="27"/>
        <v>7791.150963679469</v>
      </c>
      <c r="M68" s="8">
        <f t="shared" si="28"/>
        <v>5191.1766361048058</v>
      </c>
      <c r="N68" s="8">
        <f t="shared" si="21"/>
        <v>10821.043005110372</v>
      </c>
      <c r="O68" s="8">
        <f t="shared" si="22"/>
        <v>10821.043005110372</v>
      </c>
      <c r="P68" s="8">
        <f t="shared" si="23"/>
        <v>7209.9675501455631</v>
      </c>
      <c r="Q68" s="8">
        <f t="shared" si="9"/>
        <v>25990.319444444442</v>
      </c>
    </row>
    <row r="69" spans="2:17" x14ac:dyDescent="0.25">
      <c r="B69" s="17" t="s">
        <v>152</v>
      </c>
      <c r="C69" s="5" t="s">
        <v>157</v>
      </c>
      <c r="D69" s="6" t="s">
        <v>158</v>
      </c>
      <c r="E69" s="7" t="s">
        <v>21</v>
      </c>
      <c r="F69" s="8">
        <v>47374.25</v>
      </c>
      <c r="G69" s="9">
        <v>1</v>
      </c>
      <c r="H69" s="8">
        <f t="shared" si="24"/>
        <v>23687.13</v>
      </c>
      <c r="I69" s="10">
        <f t="shared" si="29"/>
        <v>50</v>
      </c>
      <c r="J69" s="8">
        <f t="shared" si="25"/>
        <v>23687.13</v>
      </c>
      <c r="K69" s="8">
        <f t="shared" si="26"/>
        <v>9862.1124278805128</v>
      </c>
      <c r="L69" s="8">
        <f t="shared" si="27"/>
        <v>9862.1124278805128</v>
      </c>
      <c r="M69" s="8">
        <f t="shared" si="28"/>
        <v>6571.0403837527774</v>
      </c>
      <c r="N69" s="8">
        <f t="shared" si="21"/>
        <v>13697.378372056266</v>
      </c>
      <c r="O69" s="8">
        <f t="shared" si="22"/>
        <v>13697.378372056266</v>
      </c>
      <c r="P69" s="8">
        <f t="shared" si="23"/>
        <v>9126.4449774344121</v>
      </c>
      <c r="Q69" s="8">
        <f t="shared" ref="Q69:Q132" si="30">J69/(1-$P$1)/(1-$P$2)</f>
        <v>32898.791666666664</v>
      </c>
    </row>
    <row r="70" spans="2:17" x14ac:dyDescent="0.25">
      <c r="B70" s="17" t="s">
        <v>152</v>
      </c>
      <c r="C70" s="5" t="s">
        <v>159</v>
      </c>
      <c r="D70" s="6" t="s">
        <v>160</v>
      </c>
      <c r="E70" s="7" t="s">
        <v>21</v>
      </c>
      <c r="F70" s="8">
        <v>378520.66</v>
      </c>
      <c r="G70" s="9">
        <v>1</v>
      </c>
      <c r="H70" s="8">
        <f t="shared" si="24"/>
        <v>189260.33</v>
      </c>
      <c r="I70" s="10">
        <f t="shared" si="29"/>
        <v>50</v>
      </c>
      <c r="J70" s="8">
        <f t="shared" si="25"/>
        <v>189260.33</v>
      </c>
      <c r="K70" s="8">
        <f t="shared" si="26"/>
        <v>78798.345455855844</v>
      </c>
      <c r="L70" s="8">
        <f t="shared" si="27"/>
        <v>78798.345455855844</v>
      </c>
      <c r="M70" s="8">
        <f t="shared" si="28"/>
        <v>52502.657412374458</v>
      </c>
      <c r="N70" s="8">
        <f t="shared" si="21"/>
        <v>109442.14646646645</v>
      </c>
      <c r="O70" s="8">
        <f t="shared" si="22"/>
        <v>109442.14646646645</v>
      </c>
      <c r="P70" s="8">
        <f t="shared" si="23"/>
        <v>72920.357517186741</v>
      </c>
      <c r="Q70" s="8">
        <f t="shared" si="30"/>
        <v>262861.56944444444</v>
      </c>
    </row>
    <row r="71" spans="2:17" x14ac:dyDescent="0.25">
      <c r="B71" s="17" t="s">
        <v>152</v>
      </c>
      <c r="C71" s="5" t="s">
        <v>161</v>
      </c>
      <c r="D71" s="6" t="s">
        <v>162</v>
      </c>
      <c r="E71" s="7" t="s">
        <v>21</v>
      </c>
      <c r="F71" s="8">
        <v>94275.16</v>
      </c>
      <c r="G71" s="9">
        <v>1</v>
      </c>
      <c r="H71" s="8">
        <f t="shared" si="24"/>
        <v>47137.58</v>
      </c>
      <c r="I71" s="10">
        <f t="shared" si="29"/>
        <v>50</v>
      </c>
      <c r="J71" s="8">
        <f t="shared" si="25"/>
        <v>47137.58</v>
      </c>
      <c r="K71" s="8">
        <f t="shared" si="26"/>
        <v>19625.683379042202</v>
      </c>
      <c r="L71" s="8">
        <f t="shared" si="27"/>
        <v>19625.683379042202</v>
      </c>
      <c r="M71" s="8">
        <f t="shared" si="28"/>
        <v>13076.423432149748</v>
      </c>
      <c r="N71" s="8">
        <f t="shared" si="21"/>
        <v>27257.893582003057</v>
      </c>
      <c r="O71" s="8">
        <f t="shared" si="22"/>
        <v>27257.893582003057</v>
      </c>
      <c r="P71" s="8">
        <f t="shared" si="23"/>
        <v>18161.699211319094</v>
      </c>
      <c r="Q71" s="8">
        <f t="shared" si="30"/>
        <v>65468.861111111109</v>
      </c>
    </row>
    <row r="72" spans="2:17" x14ac:dyDescent="0.25">
      <c r="B72" s="17" t="s">
        <v>152</v>
      </c>
      <c r="C72" s="5" t="s">
        <v>163</v>
      </c>
      <c r="D72" s="6" t="s">
        <v>164</v>
      </c>
      <c r="E72" s="7" t="s">
        <v>21</v>
      </c>
      <c r="F72" s="8">
        <v>94275.16</v>
      </c>
      <c r="G72" s="9">
        <v>1</v>
      </c>
      <c r="H72" s="8">
        <f t="shared" si="24"/>
        <v>47137.58</v>
      </c>
      <c r="I72" s="10">
        <f t="shared" si="29"/>
        <v>50</v>
      </c>
      <c r="J72" s="8">
        <f t="shared" si="25"/>
        <v>47137.58</v>
      </c>
      <c r="K72" s="8">
        <f t="shared" si="26"/>
        <v>19625.683379042202</v>
      </c>
      <c r="L72" s="8">
        <f t="shared" si="27"/>
        <v>19625.683379042202</v>
      </c>
      <c r="M72" s="8">
        <f t="shared" si="28"/>
        <v>13076.423432149748</v>
      </c>
      <c r="N72" s="8">
        <f t="shared" si="21"/>
        <v>27257.893582003057</v>
      </c>
      <c r="O72" s="8">
        <f t="shared" si="22"/>
        <v>27257.893582003057</v>
      </c>
      <c r="P72" s="8">
        <f t="shared" si="23"/>
        <v>18161.699211319094</v>
      </c>
      <c r="Q72" s="8">
        <f t="shared" si="30"/>
        <v>65468.861111111109</v>
      </c>
    </row>
    <row r="73" spans="2:17" x14ac:dyDescent="0.25">
      <c r="B73" s="17" t="s">
        <v>165</v>
      </c>
      <c r="C73" s="5" t="s">
        <v>166</v>
      </c>
      <c r="D73" s="6" t="s">
        <v>167</v>
      </c>
      <c r="E73" s="7" t="s">
        <v>21</v>
      </c>
      <c r="F73" s="8">
        <v>1799.98</v>
      </c>
      <c r="G73" s="9">
        <v>10</v>
      </c>
      <c r="H73" s="8">
        <f t="shared" ref="H73:H86" si="31">ROUND(F73-((F73*I73)/100),2)</f>
        <v>899.99</v>
      </c>
      <c r="I73" s="10">
        <f t="shared" si="29"/>
        <v>50</v>
      </c>
      <c r="J73" s="8">
        <f t="shared" ref="J73:J86" si="32">ROUND((G73 * H73),2)</f>
        <v>8999.9</v>
      </c>
      <c r="K73" s="8">
        <f t="shared" si="26"/>
        <v>3747.0991901375055</v>
      </c>
      <c r="L73" s="8">
        <f t="shared" si="27"/>
        <v>3747.0991901375055</v>
      </c>
      <c r="M73" s="8">
        <f t="shared" si="28"/>
        <v>2496.6598464962458</v>
      </c>
      <c r="N73" s="8">
        <f t="shared" si="21"/>
        <v>5204.3044307465352</v>
      </c>
      <c r="O73" s="8">
        <f t="shared" si="22"/>
        <v>5204.3044307465352</v>
      </c>
      <c r="P73" s="8">
        <f t="shared" si="23"/>
        <v>3467.5831201336746</v>
      </c>
      <c r="Q73" s="8">
        <f t="shared" si="30"/>
        <v>12499.861111111109</v>
      </c>
    </row>
    <row r="74" spans="2:17" x14ac:dyDescent="0.25">
      <c r="B74" s="17" t="s">
        <v>165</v>
      </c>
      <c r="C74" s="5" t="s">
        <v>168</v>
      </c>
      <c r="D74" s="6" t="s">
        <v>169</v>
      </c>
      <c r="E74" s="7" t="s">
        <v>21</v>
      </c>
      <c r="F74" s="8">
        <v>9474.85</v>
      </c>
      <c r="G74" s="9">
        <v>1</v>
      </c>
      <c r="H74" s="8">
        <f t="shared" si="31"/>
        <v>4737.43</v>
      </c>
      <c r="I74" s="10">
        <f t="shared" si="29"/>
        <v>50</v>
      </c>
      <c r="J74" s="8">
        <f t="shared" si="32"/>
        <v>4737.43</v>
      </c>
      <c r="K74" s="8">
        <f t="shared" si="26"/>
        <v>1972.4241509720248</v>
      </c>
      <c r="L74" s="8">
        <f t="shared" si="27"/>
        <v>1972.4241509720248</v>
      </c>
      <c r="M74" s="8">
        <f t="shared" si="28"/>
        <v>1314.2091863894834</v>
      </c>
      <c r="N74" s="8">
        <f t="shared" si="21"/>
        <v>2739.4779874611449</v>
      </c>
      <c r="O74" s="8">
        <f t="shared" si="22"/>
        <v>2739.4779874611449</v>
      </c>
      <c r="P74" s="8">
        <f t="shared" si="23"/>
        <v>1825.2905366520602</v>
      </c>
      <c r="Q74" s="8">
        <f t="shared" si="30"/>
        <v>6579.7638888888887</v>
      </c>
    </row>
    <row r="75" spans="2:17" x14ac:dyDescent="0.25">
      <c r="B75" s="17" t="s">
        <v>165</v>
      </c>
      <c r="C75" s="5" t="s">
        <v>170</v>
      </c>
      <c r="D75" s="6" t="s">
        <v>171</v>
      </c>
      <c r="E75" s="7" t="s">
        <v>21</v>
      </c>
      <c r="F75" s="8">
        <v>18949.7</v>
      </c>
      <c r="G75" s="9">
        <v>1</v>
      </c>
      <c r="H75" s="8">
        <f t="shared" si="31"/>
        <v>9474.85</v>
      </c>
      <c r="I75" s="10">
        <f t="shared" si="29"/>
        <v>50</v>
      </c>
      <c r="J75" s="8">
        <f t="shared" si="32"/>
        <v>9474.85</v>
      </c>
      <c r="K75" s="8">
        <f t="shared" si="26"/>
        <v>3944.8441384542439</v>
      </c>
      <c r="L75" s="8">
        <f t="shared" si="27"/>
        <v>3944.8441384542439</v>
      </c>
      <c r="M75" s="8">
        <f t="shared" si="28"/>
        <v>2628.4155986816472</v>
      </c>
      <c r="N75" s="8">
        <f t="shared" si="21"/>
        <v>5478.9501922975596</v>
      </c>
      <c r="O75" s="8">
        <f t="shared" si="22"/>
        <v>5478.9501922975596</v>
      </c>
      <c r="P75" s="8">
        <f t="shared" si="23"/>
        <v>3650.5772203911765</v>
      </c>
      <c r="Q75" s="8">
        <f t="shared" si="30"/>
        <v>13159.513888888889</v>
      </c>
    </row>
    <row r="76" spans="2:17" x14ac:dyDescent="0.25">
      <c r="B76" s="17" t="s">
        <v>165</v>
      </c>
      <c r="C76" s="5" t="s">
        <v>172</v>
      </c>
      <c r="D76" s="6" t="s">
        <v>173</v>
      </c>
      <c r="E76" s="7" t="s">
        <v>21</v>
      </c>
      <c r="F76" s="8">
        <v>28424.55</v>
      </c>
      <c r="G76" s="9">
        <v>1</v>
      </c>
      <c r="H76" s="8">
        <f t="shared" si="31"/>
        <v>14212.28</v>
      </c>
      <c r="I76" s="10">
        <f t="shared" si="29"/>
        <v>50</v>
      </c>
      <c r="J76" s="8">
        <f t="shared" si="32"/>
        <v>14212.28</v>
      </c>
      <c r="K76" s="8">
        <f t="shared" si="26"/>
        <v>5917.268289426268</v>
      </c>
      <c r="L76" s="8">
        <f t="shared" si="27"/>
        <v>5917.268289426268</v>
      </c>
      <c r="M76" s="8">
        <f t="shared" si="28"/>
        <v>3942.6247850711306</v>
      </c>
      <c r="N76" s="8">
        <f t="shared" si="21"/>
        <v>8218.4281797587046</v>
      </c>
      <c r="O76" s="8">
        <f t="shared" si="22"/>
        <v>8218.4281797587046</v>
      </c>
      <c r="P76" s="8">
        <f t="shared" si="23"/>
        <v>5475.8677570432365</v>
      </c>
      <c r="Q76" s="8">
        <f t="shared" si="30"/>
        <v>19739.277777777777</v>
      </c>
    </row>
    <row r="77" spans="2:17" x14ac:dyDescent="0.25">
      <c r="B77" s="17" t="s">
        <v>165</v>
      </c>
      <c r="C77" s="5" t="s">
        <v>174</v>
      </c>
      <c r="D77" s="6" t="s">
        <v>175</v>
      </c>
      <c r="E77" s="7" t="s">
        <v>21</v>
      </c>
      <c r="F77" s="8">
        <v>56849.1</v>
      </c>
      <c r="G77" s="9">
        <v>1</v>
      </c>
      <c r="H77" s="8">
        <f t="shared" si="31"/>
        <v>28424.55</v>
      </c>
      <c r="I77" s="10">
        <f t="shared" si="29"/>
        <v>50</v>
      </c>
      <c r="J77" s="8">
        <f t="shared" si="32"/>
        <v>28424.55</v>
      </c>
      <c r="K77" s="8">
        <f t="shared" si="26"/>
        <v>11834.53241536273</v>
      </c>
      <c r="L77" s="8">
        <f t="shared" si="27"/>
        <v>11834.53241536273</v>
      </c>
      <c r="M77" s="8">
        <f t="shared" si="28"/>
        <v>7885.2467960449412</v>
      </c>
      <c r="N77" s="8">
        <f t="shared" si="21"/>
        <v>16436.850576892677</v>
      </c>
      <c r="O77" s="8">
        <f t="shared" si="22"/>
        <v>16436.850576892677</v>
      </c>
      <c r="P77" s="8">
        <f t="shared" si="23"/>
        <v>10951.731661173528</v>
      </c>
      <c r="Q77" s="8">
        <f t="shared" si="30"/>
        <v>39478.541666666664</v>
      </c>
    </row>
    <row r="78" spans="2:17" x14ac:dyDescent="0.25">
      <c r="B78" s="17" t="s">
        <v>165</v>
      </c>
      <c r="C78" s="5" t="s">
        <v>176</v>
      </c>
      <c r="D78" s="6" t="s">
        <v>177</v>
      </c>
      <c r="E78" s="7" t="s">
        <v>21</v>
      </c>
      <c r="F78" s="8">
        <v>9474.85</v>
      </c>
      <c r="G78" s="9">
        <v>1</v>
      </c>
      <c r="H78" s="8">
        <f t="shared" si="31"/>
        <v>4737.43</v>
      </c>
      <c r="I78" s="10">
        <f t="shared" si="29"/>
        <v>50</v>
      </c>
      <c r="J78" s="8">
        <f t="shared" si="32"/>
        <v>4737.43</v>
      </c>
      <c r="K78" s="8">
        <f t="shared" si="26"/>
        <v>1972.4241509720248</v>
      </c>
      <c r="L78" s="8">
        <f t="shared" si="27"/>
        <v>1972.4241509720248</v>
      </c>
      <c r="M78" s="8">
        <f t="shared" si="28"/>
        <v>1314.2091863894834</v>
      </c>
      <c r="N78" s="8">
        <f t="shared" si="21"/>
        <v>2739.4779874611449</v>
      </c>
      <c r="O78" s="8">
        <f t="shared" si="22"/>
        <v>2739.4779874611449</v>
      </c>
      <c r="P78" s="8">
        <f t="shared" si="23"/>
        <v>1825.2905366520602</v>
      </c>
      <c r="Q78" s="8">
        <f t="shared" si="30"/>
        <v>6579.7638888888887</v>
      </c>
    </row>
    <row r="79" spans="2:17" x14ac:dyDescent="0.25">
      <c r="B79" s="17" t="s">
        <v>165</v>
      </c>
      <c r="C79" s="5" t="s">
        <v>178</v>
      </c>
      <c r="D79" s="6" t="s">
        <v>179</v>
      </c>
      <c r="E79" s="7" t="s">
        <v>21</v>
      </c>
      <c r="F79" s="8">
        <v>14212.28</v>
      </c>
      <c r="G79" s="9">
        <v>1</v>
      </c>
      <c r="H79" s="8">
        <f t="shared" si="31"/>
        <v>7106.14</v>
      </c>
      <c r="I79" s="10">
        <f t="shared" si="29"/>
        <v>50</v>
      </c>
      <c r="J79" s="8">
        <f t="shared" si="32"/>
        <v>7106.14</v>
      </c>
      <c r="K79" s="8">
        <f t="shared" si="26"/>
        <v>2958.634144713134</v>
      </c>
      <c r="L79" s="8">
        <f t="shared" si="27"/>
        <v>2958.634144713134</v>
      </c>
      <c r="M79" s="8">
        <f t="shared" si="28"/>
        <v>1971.3123925355653</v>
      </c>
      <c r="N79" s="8">
        <f t="shared" si="21"/>
        <v>4109.2140898793523</v>
      </c>
      <c r="O79" s="8">
        <f t="shared" si="22"/>
        <v>4109.2140898793523</v>
      </c>
      <c r="P79" s="8">
        <f t="shared" si="23"/>
        <v>2737.9338785216182</v>
      </c>
      <c r="Q79" s="8">
        <f t="shared" si="30"/>
        <v>9869.6388888888887</v>
      </c>
    </row>
    <row r="80" spans="2:17" x14ac:dyDescent="0.25">
      <c r="B80" s="17" t="s">
        <v>165</v>
      </c>
      <c r="C80" s="5" t="s">
        <v>180</v>
      </c>
      <c r="D80" s="6" t="s">
        <v>181</v>
      </c>
      <c r="E80" s="7" t="s">
        <v>21</v>
      </c>
      <c r="F80" s="8">
        <v>56849.1</v>
      </c>
      <c r="G80" s="9">
        <v>1</v>
      </c>
      <c r="H80" s="8">
        <f t="shared" si="31"/>
        <v>28424.55</v>
      </c>
      <c r="I80" s="10">
        <f t="shared" si="29"/>
        <v>50</v>
      </c>
      <c r="J80" s="8">
        <f t="shared" si="32"/>
        <v>28424.55</v>
      </c>
      <c r="K80" s="8">
        <f t="shared" si="26"/>
        <v>11834.53241536273</v>
      </c>
      <c r="L80" s="8">
        <f t="shared" si="27"/>
        <v>11834.53241536273</v>
      </c>
      <c r="M80" s="8">
        <f t="shared" si="28"/>
        <v>7885.2467960449412</v>
      </c>
      <c r="N80" s="8">
        <f t="shared" si="21"/>
        <v>16436.850576892677</v>
      </c>
      <c r="O80" s="8">
        <f t="shared" si="22"/>
        <v>16436.850576892677</v>
      </c>
      <c r="P80" s="8">
        <f t="shared" si="23"/>
        <v>10951.731661173528</v>
      </c>
      <c r="Q80" s="8">
        <f t="shared" si="30"/>
        <v>39478.541666666664</v>
      </c>
    </row>
    <row r="81" spans="2:17" x14ac:dyDescent="0.25">
      <c r="B81" s="17" t="s">
        <v>165</v>
      </c>
      <c r="C81" s="5" t="s">
        <v>182</v>
      </c>
      <c r="D81" s="6" t="s">
        <v>183</v>
      </c>
      <c r="E81" s="7" t="s">
        <v>21</v>
      </c>
      <c r="F81" s="8">
        <v>11843.97</v>
      </c>
      <c r="G81" s="9">
        <v>1</v>
      </c>
      <c r="H81" s="8">
        <f t="shared" si="31"/>
        <v>5921.99</v>
      </c>
      <c r="I81" s="10">
        <f t="shared" si="29"/>
        <v>50</v>
      </c>
      <c r="J81" s="8">
        <f t="shared" si="32"/>
        <v>5921.99</v>
      </c>
      <c r="K81" s="8">
        <f t="shared" si="26"/>
        <v>2465.6144993835942</v>
      </c>
      <c r="L81" s="8">
        <f t="shared" si="27"/>
        <v>2465.6144993835942</v>
      </c>
      <c r="M81" s="8">
        <f t="shared" si="28"/>
        <v>1642.8176584575722</v>
      </c>
      <c r="N81" s="8">
        <f t="shared" si="21"/>
        <v>3424.4645824772138</v>
      </c>
      <c r="O81" s="8">
        <f t="shared" si="22"/>
        <v>3424.4645824772138</v>
      </c>
      <c r="P81" s="8">
        <f t="shared" si="23"/>
        <v>2281.6911923021835</v>
      </c>
      <c r="Q81" s="8">
        <f t="shared" si="30"/>
        <v>8224.9861111111095</v>
      </c>
    </row>
    <row r="82" spans="2:17" x14ac:dyDescent="0.25">
      <c r="B82" s="17" t="s">
        <v>165</v>
      </c>
      <c r="C82" s="5" t="s">
        <v>184</v>
      </c>
      <c r="D82" s="6" t="s">
        <v>185</v>
      </c>
      <c r="E82" s="7" t="s">
        <v>21</v>
      </c>
      <c r="F82" s="8">
        <v>9949</v>
      </c>
      <c r="G82" s="9">
        <v>1</v>
      </c>
      <c r="H82" s="8">
        <f t="shared" si="31"/>
        <v>4974.5</v>
      </c>
      <c r="I82" s="10">
        <f t="shared" si="29"/>
        <v>50</v>
      </c>
      <c r="J82" s="8">
        <f t="shared" si="32"/>
        <v>4974.5</v>
      </c>
      <c r="K82" s="8">
        <f t="shared" si="26"/>
        <v>2071.128003793267</v>
      </c>
      <c r="L82" s="8">
        <f t="shared" si="27"/>
        <v>2071.128003793267</v>
      </c>
      <c r="M82" s="8">
        <f t="shared" si="28"/>
        <v>1379.9747115407479</v>
      </c>
      <c r="N82" s="8">
        <f t="shared" si="21"/>
        <v>2876.5666719350929</v>
      </c>
      <c r="O82" s="8">
        <f t="shared" si="22"/>
        <v>2876.5666719350929</v>
      </c>
      <c r="P82" s="8">
        <f t="shared" si="23"/>
        <v>1916.6315438065942</v>
      </c>
      <c r="Q82" s="8">
        <f t="shared" si="30"/>
        <v>6909.0277777777765</v>
      </c>
    </row>
    <row r="83" spans="2:17" x14ac:dyDescent="0.25">
      <c r="B83" s="17" t="s">
        <v>165</v>
      </c>
      <c r="C83" s="5" t="s">
        <v>186</v>
      </c>
      <c r="D83" s="6" t="s">
        <v>187</v>
      </c>
      <c r="E83" s="7" t="s">
        <v>21</v>
      </c>
      <c r="F83" s="8">
        <v>56849.1</v>
      </c>
      <c r="G83" s="9">
        <v>1</v>
      </c>
      <c r="H83" s="8">
        <f t="shared" si="31"/>
        <v>28424.55</v>
      </c>
      <c r="I83" s="10">
        <f t="shared" si="29"/>
        <v>50</v>
      </c>
      <c r="J83" s="8">
        <f t="shared" si="32"/>
        <v>28424.55</v>
      </c>
      <c r="K83" s="8">
        <f t="shared" si="26"/>
        <v>11834.53241536273</v>
      </c>
      <c r="L83" s="8">
        <f t="shared" si="27"/>
        <v>11834.53241536273</v>
      </c>
      <c r="M83" s="8">
        <f t="shared" si="28"/>
        <v>7885.2467960449412</v>
      </c>
      <c r="N83" s="8">
        <f t="shared" si="21"/>
        <v>16436.850576892677</v>
      </c>
      <c r="O83" s="8">
        <f t="shared" si="22"/>
        <v>16436.850576892677</v>
      </c>
      <c r="P83" s="8">
        <f t="shared" si="23"/>
        <v>10951.731661173528</v>
      </c>
      <c r="Q83" s="8">
        <f t="shared" si="30"/>
        <v>39478.541666666664</v>
      </c>
    </row>
    <row r="84" spans="2:17" x14ac:dyDescent="0.25">
      <c r="B84" s="17" t="s">
        <v>165</v>
      </c>
      <c r="C84" s="5" t="s">
        <v>188</v>
      </c>
      <c r="D84" s="6" t="s">
        <v>189</v>
      </c>
      <c r="E84" s="7" t="s">
        <v>21</v>
      </c>
      <c r="F84" s="8">
        <v>23687.13</v>
      </c>
      <c r="G84" s="9">
        <v>1</v>
      </c>
      <c r="H84" s="8">
        <f t="shared" si="31"/>
        <v>11843.57</v>
      </c>
      <c r="I84" s="10">
        <f t="shared" si="29"/>
        <v>50</v>
      </c>
      <c r="J84" s="8">
        <f t="shared" si="32"/>
        <v>11843.57</v>
      </c>
      <c r="K84" s="8">
        <f t="shared" si="26"/>
        <v>4931.0582956851586</v>
      </c>
      <c r="L84" s="8">
        <f t="shared" si="27"/>
        <v>4931.0582956851586</v>
      </c>
      <c r="M84" s="8">
        <f t="shared" si="28"/>
        <v>3285.5215789250487</v>
      </c>
      <c r="N84" s="8">
        <f t="shared" si="21"/>
        <v>6848.6920773404981</v>
      </c>
      <c r="O84" s="8">
        <f t="shared" si="22"/>
        <v>6848.6920773404981</v>
      </c>
      <c r="P84" s="8">
        <f t="shared" si="23"/>
        <v>4563.2244151736786</v>
      </c>
      <c r="Q84" s="8">
        <f t="shared" si="30"/>
        <v>16449.402777777777</v>
      </c>
    </row>
    <row r="85" spans="2:17" x14ac:dyDescent="0.25">
      <c r="B85" s="17" t="s">
        <v>165</v>
      </c>
      <c r="C85" s="5" t="s">
        <v>190</v>
      </c>
      <c r="D85" s="6" t="s">
        <v>191</v>
      </c>
      <c r="E85" s="7" t="s">
        <v>21</v>
      </c>
      <c r="F85" s="8">
        <v>35531.089999999997</v>
      </c>
      <c r="G85" s="9">
        <v>1</v>
      </c>
      <c r="H85" s="8">
        <f t="shared" si="31"/>
        <v>17765.55</v>
      </c>
      <c r="I85" s="10">
        <f t="shared" si="29"/>
        <v>50</v>
      </c>
      <c r="J85" s="8">
        <f t="shared" si="32"/>
        <v>17765.55</v>
      </c>
      <c r="K85" s="8">
        <f t="shared" si="26"/>
        <v>7396.6686315789475</v>
      </c>
      <c r="L85" s="8">
        <f t="shared" si="27"/>
        <v>7396.6686315789475</v>
      </c>
      <c r="M85" s="8">
        <f t="shared" si="28"/>
        <v>4928.3364632853009</v>
      </c>
      <c r="N85" s="8">
        <f t="shared" si="21"/>
        <v>10273.15087719298</v>
      </c>
      <c r="O85" s="8">
        <f t="shared" si="22"/>
        <v>10273.15087719298</v>
      </c>
      <c r="P85" s="8">
        <f t="shared" si="23"/>
        <v>6844.9117545629178</v>
      </c>
      <c r="Q85" s="8">
        <f t="shared" si="30"/>
        <v>24674.375</v>
      </c>
    </row>
    <row r="86" spans="2:17" x14ac:dyDescent="0.25">
      <c r="B86" s="17" t="s">
        <v>165</v>
      </c>
      <c r="C86" s="5" t="s">
        <v>192</v>
      </c>
      <c r="D86" s="6" t="s">
        <v>193</v>
      </c>
      <c r="E86" s="7" t="s">
        <v>21</v>
      </c>
      <c r="F86" s="8">
        <v>20371.330000000002</v>
      </c>
      <c r="G86" s="9">
        <v>1</v>
      </c>
      <c r="H86" s="8">
        <f t="shared" si="31"/>
        <v>10185.67</v>
      </c>
      <c r="I86" s="10">
        <f t="shared" si="29"/>
        <v>50</v>
      </c>
      <c r="J86" s="8">
        <f t="shared" si="32"/>
        <v>10185.67</v>
      </c>
      <c r="K86" s="8">
        <f t="shared" si="26"/>
        <v>4240.7933208155528</v>
      </c>
      <c r="L86" s="8">
        <f t="shared" si="27"/>
        <v>4240.7933208155528</v>
      </c>
      <c r="M86" s="8">
        <f t="shared" si="28"/>
        <v>2825.603984339984</v>
      </c>
      <c r="N86" s="8">
        <f t="shared" si="21"/>
        <v>5889.9907233549338</v>
      </c>
      <c r="O86" s="8">
        <f t="shared" si="22"/>
        <v>5889.9907233549338</v>
      </c>
      <c r="P86" s="8">
        <f t="shared" si="23"/>
        <v>3924.4499782499774</v>
      </c>
      <c r="Q86" s="8">
        <f t="shared" si="30"/>
        <v>14146.763888888887</v>
      </c>
    </row>
    <row r="87" spans="2:17" x14ac:dyDescent="0.25">
      <c r="B87" s="17" t="s">
        <v>194</v>
      </c>
      <c r="C87" s="5" t="s">
        <v>195</v>
      </c>
      <c r="D87" s="6" t="s">
        <v>196</v>
      </c>
      <c r="E87" s="7" t="s">
        <v>21</v>
      </c>
      <c r="F87" s="8">
        <v>12222.32</v>
      </c>
      <c r="G87" s="9">
        <v>1</v>
      </c>
      <c r="H87" s="8">
        <f>ROUND(F87-((F87*I87)/100),2)</f>
        <v>6111.16</v>
      </c>
      <c r="I87" s="10">
        <f t="shared" si="29"/>
        <v>50</v>
      </c>
      <c r="J87" s="8">
        <f>ROUND((G87 * H87),2)</f>
        <v>6111.16</v>
      </c>
      <c r="K87" s="8">
        <f t="shared" si="26"/>
        <v>2544.3752360360359</v>
      </c>
      <c r="L87" s="8">
        <f t="shared" si="27"/>
        <v>2544.3752360360359</v>
      </c>
      <c r="M87" s="8">
        <f t="shared" si="28"/>
        <v>1695.2952574488604</v>
      </c>
      <c r="N87" s="8">
        <f t="shared" si="21"/>
        <v>3533.8544944944942</v>
      </c>
      <c r="O87" s="8">
        <f t="shared" si="22"/>
        <v>3533.8544944944942</v>
      </c>
      <c r="P87" s="8">
        <f t="shared" si="23"/>
        <v>2354.5767464567502</v>
      </c>
      <c r="Q87" s="8">
        <f t="shared" si="30"/>
        <v>8487.7222222222208</v>
      </c>
    </row>
    <row r="88" spans="2:17" x14ac:dyDescent="0.25">
      <c r="B88" s="17" t="s">
        <v>194</v>
      </c>
      <c r="C88" s="5" t="s">
        <v>197</v>
      </c>
      <c r="D88" s="6" t="s">
        <v>198</v>
      </c>
      <c r="E88" s="7" t="s">
        <v>21</v>
      </c>
      <c r="F88" s="8">
        <v>35909.440000000002</v>
      </c>
      <c r="G88" s="9">
        <v>1</v>
      </c>
      <c r="H88" s="8">
        <f>ROUND(F88-((F88*I88)/100),2)</f>
        <v>17954.72</v>
      </c>
      <c r="I88" s="10">
        <f t="shared" si="29"/>
        <v>50</v>
      </c>
      <c r="J88" s="8">
        <f>ROUND((G88 * H88),2)</f>
        <v>17954.72</v>
      </c>
      <c r="K88" s="8">
        <f t="shared" si="26"/>
        <v>7475.4293682313901</v>
      </c>
      <c r="L88" s="8">
        <f t="shared" si="27"/>
        <v>7475.4293682313901</v>
      </c>
      <c r="M88" s="8">
        <f t="shared" si="28"/>
        <v>4980.8140622765904</v>
      </c>
      <c r="N88" s="8">
        <f t="shared" si="21"/>
        <v>10382.540789210263</v>
      </c>
      <c r="O88" s="8">
        <f t="shared" si="22"/>
        <v>10382.540789210263</v>
      </c>
      <c r="P88" s="8">
        <f t="shared" si="23"/>
        <v>6917.7973087174869</v>
      </c>
      <c r="Q88" s="8">
        <f t="shared" si="30"/>
        <v>24937.111111111109</v>
      </c>
    </row>
    <row r="89" spans="2:17" x14ac:dyDescent="0.25">
      <c r="B89" s="17" t="s">
        <v>199</v>
      </c>
      <c r="C89" s="5" t="s">
        <v>200</v>
      </c>
      <c r="D89" s="6" t="s">
        <v>201</v>
      </c>
      <c r="E89" s="7" t="s">
        <v>21</v>
      </c>
      <c r="F89" s="8">
        <v>9474.85</v>
      </c>
      <c r="G89" s="9">
        <v>1</v>
      </c>
      <c r="H89" s="8">
        <f t="shared" ref="H89:H95" si="33">ROUND(F89-((F89*I89)/100),2)</f>
        <v>4737.43</v>
      </c>
      <c r="I89" s="10">
        <f t="shared" si="29"/>
        <v>50</v>
      </c>
      <c r="J89" s="8">
        <f t="shared" ref="J89:J121" si="34">ROUND((G89 * H89),2)</f>
        <v>4737.43</v>
      </c>
      <c r="K89" s="8">
        <f t="shared" si="26"/>
        <v>1972.4241509720248</v>
      </c>
      <c r="L89" s="8">
        <f t="shared" si="27"/>
        <v>1972.4241509720248</v>
      </c>
      <c r="M89" s="8">
        <f t="shared" si="28"/>
        <v>1314.2091863894834</v>
      </c>
      <c r="N89" s="8">
        <f t="shared" si="21"/>
        <v>2739.4779874611449</v>
      </c>
      <c r="O89" s="8">
        <f t="shared" si="22"/>
        <v>2739.4779874611449</v>
      </c>
      <c r="P89" s="8">
        <f t="shared" si="23"/>
        <v>1825.2905366520602</v>
      </c>
      <c r="Q89" s="8">
        <f t="shared" si="30"/>
        <v>6579.7638888888887</v>
      </c>
    </row>
    <row r="90" spans="2:17" x14ac:dyDescent="0.25">
      <c r="B90" s="17" t="s">
        <v>199</v>
      </c>
      <c r="C90" s="5" t="s">
        <v>202</v>
      </c>
      <c r="D90" s="6" t="s">
        <v>203</v>
      </c>
      <c r="E90" s="7" t="s">
        <v>21</v>
      </c>
      <c r="F90" s="8">
        <v>25108.76</v>
      </c>
      <c r="G90" s="9">
        <v>1</v>
      </c>
      <c r="H90" s="8">
        <f t="shared" si="33"/>
        <v>12554.38</v>
      </c>
      <c r="I90" s="10">
        <f t="shared" si="29"/>
        <v>50</v>
      </c>
      <c r="J90" s="8">
        <f t="shared" si="34"/>
        <v>12554.38</v>
      </c>
      <c r="K90" s="8">
        <f t="shared" si="26"/>
        <v>5227.0033145566613</v>
      </c>
      <c r="L90" s="8">
        <f t="shared" si="27"/>
        <v>5227.0033145566613</v>
      </c>
      <c r="M90" s="8">
        <f t="shared" si="28"/>
        <v>3482.7071904860654</v>
      </c>
      <c r="N90" s="8">
        <f t="shared" si="21"/>
        <v>7259.7268257731394</v>
      </c>
      <c r="O90" s="8">
        <f t="shared" si="22"/>
        <v>7259.7268257731394</v>
      </c>
      <c r="P90" s="8">
        <f t="shared" si="23"/>
        <v>4837.0933201195348</v>
      </c>
      <c r="Q90" s="8">
        <f t="shared" si="30"/>
        <v>17436.638888888887</v>
      </c>
    </row>
    <row r="91" spans="2:17" x14ac:dyDescent="0.25">
      <c r="B91" s="17" t="s">
        <v>199</v>
      </c>
      <c r="C91" s="5" t="s">
        <v>204</v>
      </c>
      <c r="D91" s="6" t="s">
        <v>205</v>
      </c>
      <c r="E91" s="7" t="s">
        <v>21</v>
      </c>
      <c r="F91" s="8">
        <v>4642.4399999999996</v>
      </c>
      <c r="G91" s="9">
        <v>1</v>
      </c>
      <c r="H91" s="8">
        <f t="shared" si="33"/>
        <v>2321.2199999999998</v>
      </c>
      <c r="I91" s="10">
        <f t="shared" si="29"/>
        <v>50</v>
      </c>
      <c r="J91" s="8">
        <f t="shared" si="34"/>
        <v>2321.2199999999998</v>
      </c>
      <c r="K91" s="8">
        <f t="shared" si="26"/>
        <v>966.43758065433849</v>
      </c>
      <c r="L91" s="8">
        <f t="shared" si="27"/>
        <v>966.43758065433849</v>
      </c>
      <c r="M91" s="8">
        <f t="shared" si="28"/>
        <v>643.92901797620141</v>
      </c>
      <c r="N91" s="8">
        <f t="shared" si="21"/>
        <v>1342.2744175754701</v>
      </c>
      <c r="O91" s="8">
        <f t="shared" si="22"/>
        <v>1342.2744175754701</v>
      </c>
      <c r="P91" s="8">
        <f t="shared" si="23"/>
        <v>894.3458583002797</v>
      </c>
      <c r="Q91" s="8">
        <f t="shared" si="30"/>
        <v>3223.9166666666665</v>
      </c>
    </row>
    <row r="92" spans="2:17" x14ac:dyDescent="0.25">
      <c r="B92" s="17" t="s">
        <v>199</v>
      </c>
      <c r="C92" s="5" t="s">
        <v>206</v>
      </c>
      <c r="D92" s="6" t="s">
        <v>207</v>
      </c>
      <c r="E92" s="7" t="s">
        <v>21</v>
      </c>
      <c r="F92" s="8">
        <v>4642.4399999999996</v>
      </c>
      <c r="G92" s="9">
        <v>1</v>
      </c>
      <c r="H92" s="8">
        <f t="shared" si="33"/>
        <v>2321.2199999999998</v>
      </c>
      <c r="I92" s="10">
        <f t="shared" si="29"/>
        <v>50</v>
      </c>
      <c r="J92" s="8">
        <f t="shared" si="34"/>
        <v>2321.2199999999998</v>
      </c>
      <c r="K92" s="8">
        <f t="shared" si="26"/>
        <v>966.43758065433849</v>
      </c>
      <c r="L92" s="8">
        <f t="shared" si="27"/>
        <v>966.43758065433849</v>
      </c>
      <c r="M92" s="8">
        <f t="shared" si="28"/>
        <v>643.92901797620141</v>
      </c>
      <c r="N92" s="8">
        <f t="shared" si="21"/>
        <v>1342.2744175754701</v>
      </c>
      <c r="O92" s="8">
        <f t="shared" si="22"/>
        <v>1342.2744175754701</v>
      </c>
      <c r="P92" s="8">
        <f t="shared" si="23"/>
        <v>894.3458583002797</v>
      </c>
      <c r="Q92" s="8">
        <f t="shared" si="30"/>
        <v>3223.9166666666665</v>
      </c>
    </row>
    <row r="93" spans="2:17" x14ac:dyDescent="0.25">
      <c r="B93" s="17" t="s">
        <v>199</v>
      </c>
      <c r="C93" s="5" t="s">
        <v>208</v>
      </c>
      <c r="D93" s="6" t="s">
        <v>209</v>
      </c>
      <c r="E93" s="7" t="s">
        <v>21</v>
      </c>
      <c r="F93" s="8">
        <v>6537.41</v>
      </c>
      <c r="G93" s="9">
        <v>1</v>
      </c>
      <c r="H93" s="8">
        <f t="shared" si="33"/>
        <v>3268.71</v>
      </c>
      <c r="I93" s="10">
        <f t="shared" si="29"/>
        <v>50</v>
      </c>
      <c r="J93" s="8">
        <f t="shared" si="34"/>
        <v>3268.71</v>
      </c>
      <c r="K93" s="8">
        <f t="shared" si="26"/>
        <v>1360.9240762446657</v>
      </c>
      <c r="L93" s="8">
        <f t="shared" si="27"/>
        <v>1360.9240762446657</v>
      </c>
      <c r="M93" s="8">
        <f t="shared" si="28"/>
        <v>906.77196489302594</v>
      </c>
      <c r="N93" s="8">
        <f t="shared" si="21"/>
        <v>1890.1723281175912</v>
      </c>
      <c r="O93" s="8">
        <f t="shared" si="22"/>
        <v>1890.1723281175912</v>
      </c>
      <c r="P93" s="8">
        <f t="shared" si="23"/>
        <v>1259.4055067958693</v>
      </c>
      <c r="Q93" s="8">
        <f t="shared" si="30"/>
        <v>4539.875</v>
      </c>
    </row>
    <row r="94" spans="2:17" x14ac:dyDescent="0.25">
      <c r="B94" s="17" t="s">
        <v>199</v>
      </c>
      <c r="C94" s="5" t="s">
        <v>210</v>
      </c>
      <c r="D94" s="6" t="s">
        <v>211</v>
      </c>
      <c r="E94" s="7" t="s">
        <v>21</v>
      </c>
      <c r="F94" s="8">
        <v>6537.41</v>
      </c>
      <c r="G94" s="9">
        <v>1</v>
      </c>
      <c r="H94" s="8">
        <f t="shared" si="33"/>
        <v>3268.71</v>
      </c>
      <c r="I94" s="10">
        <f t="shared" si="29"/>
        <v>50</v>
      </c>
      <c r="J94" s="8">
        <f t="shared" si="34"/>
        <v>3268.71</v>
      </c>
      <c r="K94" s="8">
        <f t="shared" si="26"/>
        <v>1360.9240762446657</v>
      </c>
      <c r="L94" s="8">
        <f t="shared" si="27"/>
        <v>1360.9240762446657</v>
      </c>
      <c r="M94" s="8">
        <f t="shared" si="28"/>
        <v>906.77196489302594</v>
      </c>
      <c r="N94" s="8">
        <f t="shared" si="21"/>
        <v>1890.1723281175912</v>
      </c>
      <c r="O94" s="8">
        <f t="shared" si="22"/>
        <v>1890.1723281175912</v>
      </c>
      <c r="P94" s="8">
        <f t="shared" si="23"/>
        <v>1259.4055067958693</v>
      </c>
      <c r="Q94" s="8">
        <f t="shared" si="30"/>
        <v>4539.875</v>
      </c>
    </row>
    <row r="95" spans="2:17" x14ac:dyDescent="0.25">
      <c r="B95" s="17" t="s">
        <v>199</v>
      </c>
      <c r="C95" s="5" t="s">
        <v>212</v>
      </c>
      <c r="D95" s="6" t="s">
        <v>213</v>
      </c>
      <c r="E95" s="7" t="s">
        <v>21</v>
      </c>
      <c r="F95" s="8">
        <v>6537.41</v>
      </c>
      <c r="G95" s="9">
        <v>1</v>
      </c>
      <c r="H95" s="8">
        <f t="shared" si="33"/>
        <v>3268.71</v>
      </c>
      <c r="I95" s="10">
        <f t="shared" si="29"/>
        <v>50</v>
      </c>
      <c r="J95" s="8">
        <f t="shared" si="34"/>
        <v>3268.71</v>
      </c>
      <c r="K95" s="8">
        <f t="shared" si="26"/>
        <v>1360.9240762446657</v>
      </c>
      <c r="L95" s="8">
        <f t="shared" si="27"/>
        <v>1360.9240762446657</v>
      </c>
      <c r="M95" s="8">
        <f t="shared" si="28"/>
        <v>906.77196489302594</v>
      </c>
      <c r="N95" s="8">
        <f t="shared" si="21"/>
        <v>1890.1723281175912</v>
      </c>
      <c r="O95" s="8">
        <f t="shared" si="22"/>
        <v>1890.1723281175912</v>
      </c>
      <c r="P95" s="8">
        <f t="shared" si="23"/>
        <v>1259.4055067958693</v>
      </c>
      <c r="Q95" s="8">
        <f t="shared" si="30"/>
        <v>4539.875</v>
      </c>
    </row>
    <row r="96" spans="2:17" x14ac:dyDescent="0.25">
      <c r="B96" s="17" t="s">
        <v>214</v>
      </c>
      <c r="C96" s="5" t="s">
        <v>215</v>
      </c>
      <c r="D96" s="6" t="s">
        <v>216</v>
      </c>
      <c r="E96" s="7" t="s">
        <v>21</v>
      </c>
      <c r="F96" s="8">
        <v>89063.59</v>
      </c>
      <c r="G96" s="9">
        <v>1</v>
      </c>
      <c r="H96" s="8">
        <f t="shared" ref="H96:H121" si="35">ROUND(F96-((F96*I96)/100),2)</f>
        <v>44531.8</v>
      </c>
      <c r="I96" s="10">
        <f t="shared" si="29"/>
        <v>50</v>
      </c>
      <c r="J96" s="8">
        <f t="shared" si="34"/>
        <v>44531.8</v>
      </c>
      <c r="K96" s="8">
        <f t="shared" ref="K96:K134" si="36">-PMT(12%,3,J96)</f>
        <v>18540.769532479851</v>
      </c>
      <c r="L96" s="8">
        <f t="shared" ref="L96:L121" si="37">-PMT(12%,3,J96)</f>
        <v>18540.769532479851</v>
      </c>
      <c r="M96" s="8">
        <f t="shared" ref="M96:M121" si="38">-PMT(12%,5,J96)</f>
        <v>12353.554700852403</v>
      </c>
      <c r="N96" s="8">
        <f t="shared" ref="N96:N139" si="39">K96/(1-$N$1)/(1-$N$2)</f>
        <v>25751.068795110903</v>
      </c>
      <c r="O96" s="8">
        <f t="shared" ref="O96:O121" si="40">L96/(1-$O$1)/(1-$O$2)</f>
        <v>25751.068795110903</v>
      </c>
      <c r="P96" s="8">
        <f t="shared" ref="P96:Q121" si="41">M96/(1-$P$1)/(1-$P$2)</f>
        <v>17157.714862295004</v>
      </c>
      <c r="Q96" s="8">
        <f t="shared" si="30"/>
        <v>61849.722222222226</v>
      </c>
    </row>
    <row r="97" spans="2:17" x14ac:dyDescent="0.25">
      <c r="B97" s="17" t="s">
        <v>214</v>
      </c>
      <c r="C97" s="5" t="s">
        <v>217</v>
      </c>
      <c r="D97" s="6" t="s">
        <v>218</v>
      </c>
      <c r="E97" s="7" t="s">
        <v>21</v>
      </c>
      <c r="F97" s="8">
        <v>114645.69</v>
      </c>
      <c r="G97" s="9">
        <v>1</v>
      </c>
      <c r="H97" s="8">
        <f t="shared" si="35"/>
        <v>57322.85</v>
      </c>
      <c r="I97" s="10">
        <f t="shared" si="29"/>
        <v>50</v>
      </c>
      <c r="J97" s="8">
        <f t="shared" si="34"/>
        <v>57322.85</v>
      </c>
      <c r="K97" s="8">
        <f t="shared" si="36"/>
        <v>23866.31016026553</v>
      </c>
      <c r="L97" s="8">
        <f t="shared" si="37"/>
        <v>23866.31016026553</v>
      </c>
      <c r="M97" s="8">
        <f t="shared" si="38"/>
        <v>15901.916452596955</v>
      </c>
      <c r="N97" s="8">
        <f t="shared" si="39"/>
        <v>33147.653000368788</v>
      </c>
      <c r="O97" s="8">
        <f t="shared" si="40"/>
        <v>33147.653000368788</v>
      </c>
      <c r="P97" s="8">
        <f t="shared" si="41"/>
        <v>22085.995073051326</v>
      </c>
      <c r="Q97" s="8">
        <f t="shared" si="30"/>
        <v>79615.069444444438</v>
      </c>
    </row>
    <row r="98" spans="2:17" x14ac:dyDescent="0.25">
      <c r="B98" s="17" t="s">
        <v>214</v>
      </c>
      <c r="C98" s="5" t="s">
        <v>219</v>
      </c>
      <c r="D98" s="6" t="s">
        <v>220</v>
      </c>
      <c r="E98" s="7" t="s">
        <v>21</v>
      </c>
      <c r="F98" s="8">
        <v>250136.04</v>
      </c>
      <c r="G98" s="9">
        <v>1</v>
      </c>
      <c r="H98" s="8">
        <f t="shared" si="35"/>
        <v>125068.02</v>
      </c>
      <c r="I98" s="10">
        <f t="shared" si="29"/>
        <v>50</v>
      </c>
      <c r="J98" s="8">
        <f t="shared" si="34"/>
        <v>125068.02</v>
      </c>
      <c r="K98" s="8">
        <f t="shared" si="36"/>
        <v>52071.942627596021</v>
      </c>
      <c r="L98" s="8">
        <f t="shared" si="37"/>
        <v>52071.942627596021</v>
      </c>
      <c r="M98" s="8">
        <f t="shared" si="38"/>
        <v>34695.085902597748</v>
      </c>
      <c r="N98" s="8">
        <f t="shared" si="39"/>
        <v>72322.142538327797</v>
      </c>
      <c r="O98" s="8">
        <f t="shared" si="40"/>
        <v>72322.142538327797</v>
      </c>
      <c r="P98" s="8">
        <f t="shared" si="41"/>
        <v>48187.619309163536</v>
      </c>
      <c r="Q98" s="8">
        <f t="shared" si="30"/>
        <v>173705.58333333334</v>
      </c>
    </row>
    <row r="99" spans="2:17" x14ac:dyDescent="0.25">
      <c r="B99" s="17" t="s">
        <v>214</v>
      </c>
      <c r="C99" s="5" t="s">
        <v>221</v>
      </c>
      <c r="D99" s="6" t="s">
        <v>222</v>
      </c>
      <c r="E99" s="7" t="s">
        <v>21</v>
      </c>
      <c r="F99" s="8">
        <v>390363.82</v>
      </c>
      <c r="G99" s="9">
        <v>1</v>
      </c>
      <c r="H99" s="8">
        <f t="shared" si="35"/>
        <v>195181.91</v>
      </c>
      <c r="I99" s="10">
        <f t="shared" si="29"/>
        <v>50</v>
      </c>
      <c r="J99" s="8">
        <f t="shared" si="34"/>
        <v>195181.91</v>
      </c>
      <c r="K99" s="8">
        <f t="shared" si="36"/>
        <v>81263.789252157425</v>
      </c>
      <c r="L99" s="8">
        <f t="shared" si="37"/>
        <v>81263.789252157425</v>
      </c>
      <c r="M99" s="8">
        <f t="shared" si="38"/>
        <v>54145.361332841938</v>
      </c>
      <c r="N99" s="8">
        <f t="shared" si="39"/>
        <v>112866.37396132975</v>
      </c>
      <c r="O99" s="8">
        <f t="shared" si="40"/>
        <v>112866.37396132975</v>
      </c>
      <c r="P99" s="8">
        <f t="shared" si="41"/>
        <v>75201.890740058239</v>
      </c>
      <c r="Q99" s="8">
        <f t="shared" si="30"/>
        <v>271085.98611111112</v>
      </c>
    </row>
    <row r="100" spans="2:17" x14ac:dyDescent="0.25">
      <c r="B100" s="17" t="s">
        <v>214</v>
      </c>
      <c r="C100" s="5" t="s">
        <v>223</v>
      </c>
      <c r="D100" s="6" t="s">
        <v>224</v>
      </c>
      <c r="E100" s="7" t="s">
        <v>21</v>
      </c>
      <c r="F100" s="8">
        <v>460951.86</v>
      </c>
      <c r="G100" s="9">
        <v>1</v>
      </c>
      <c r="H100" s="8">
        <f t="shared" si="35"/>
        <v>230475.93</v>
      </c>
      <c r="I100" s="10">
        <f t="shared" si="29"/>
        <v>50</v>
      </c>
      <c r="J100" s="8">
        <f t="shared" si="34"/>
        <v>230475.93</v>
      </c>
      <c r="K100" s="8">
        <f t="shared" si="36"/>
        <v>95958.418499004256</v>
      </c>
      <c r="L100" s="8">
        <f t="shared" si="37"/>
        <v>95958.418499004256</v>
      </c>
      <c r="M100" s="8">
        <f t="shared" si="38"/>
        <v>63936.265960163953</v>
      </c>
      <c r="N100" s="8">
        <f t="shared" si="39"/>
        <v>133275.581248617</v>
      </c>
      <c r="O100" s="8">
        <f t="shared" si="40"/>
        <v>133275.581248617</v>
      </c>
      <c r="P100" s="8">
        <f t="shared" si="41"/>
        <v>88800.369389116604</v>
      </c>
      <c r="Q100" s="8">
        <f t="shared" si="30"/>
        <v>320105.45833333326</v>
      </c>
    </row>
    <row r="101" spans="2:17" x14ac:dyDescent="0.25">
      <c r="B101" s="17" t="s">
        <v>214</v>
      </c>
      <c r="C101" s="5" t="s">
        <v>225</v>
      </c>
      <c r="D101" s="6" t="s">
        <v>226</v>
      </c>
      <c r="E101" s="7" t="s">
        <v>21</v>
      </c>
      <c r="F101" s="8">
        <v>369045.81</v>
      </c>
      <c r="G101" s="9">
        <v>1</v>
      </c>
      <c r="H101" s="8">
        <f t="shared" si="35"/>
        <v>184522.91</v>
      </c>
      <c r="I101" s="10">
        <f t="shared" si="29"/>
        <v>50</v>
      </c>
      <c r="J101" s="8">
        <f t="shared" si="34"/>
        <v>184522.91</v>
      </c>
      <c r="K101" s="8">
        <f t="shared" si="36"/>
        <v>76825.925468373651</v>
      </c>
      <c r="L101" s="8">
        <f t="shared" si="37"/>
        <v>76825.925468373651</v>
      </c>
      <c r="M101" s="8">
        <f t="shared" si="38"/>
        <v>51188.451000082292</v>
      </c>
      <c r="N101" s="8">
        <f t="shared" si="39"/>
        <v>106702.67426163006</v>
      </c>
      <c r="O101" s="8">
        <f t="shared" si="40"/>
        <v>106702.67426163006</v>
      </c>
      <c r="P101" s="8">
        <f t="shared" si="41"/>
        <v>71095.070833447622</v>
      </c>
      <c r="Q101" s="8">
        <f t="shared" si="30"/>
        <v>256281.81944444444</v>
      </c>
    </row>
    <row r="102" spans="2:17" x14ac:dyDescent="0.25">
      <c r="B102" s="17" t="s">
        <v>214</v>
      </c>
      <c r="C102" s="5" t="s">
        <v>227</v>
      </c>
      <c r="D102" s="6" t="s">
        <v>228</v>
      </c>
      <c r="E102" s="7" t="s">
        <v>21</v>
      </c>
      <c r="F102" s="8">
        <v>434895.62</v>
      </c>
      <c r="G102" s="9">
        <v>1</v>
      </c>
      <c r="H102" s="8">
        <f t="shared" si="35"/>
        <v>217447.81</v>
      </c>
      <c r="I102" s="10">
        <f t="shared" si="29"/>
        <v>50</v>
      </c>
      <c r="J102" s="8">
        <f t="shared" si="34"/>
        <v>217447.81</v>
      </c>
      <c r="K102" s="8">
        <f t="shared" si="36"/>
        <v>90534.174018397345</v>
      </c>
      <c r="L102" s="8">
        <f t="shared" si="37"/>
        <v>90534.174018397345</v>
      </c>
      <c r="M102" s="8">
        <f t="shared" si="38"/>
        <v>60322.138683268138</v>
      </c>
      <c r="N102" s="8">
        <f t="shared" si="39"/>
        <v>125741.90835888519</v>
      </c>
      <c r="O102" s="8">
        <f t="shared" si="40"/>
        <v>125741.90835888519</v>
      </c>
      <c r="P102" s="8">
        <f t="shared" si="41"/>
        <v>83780.748171205734</v>
      </c>
      <c r="Q102" s="8">
        <f t="shared" si="30"/>
        <v>302010.84722222219</v>
      </c>
    </row>
    <row r="103" spans="2:17" x14ac:dyDescent="0.25">
      <c r="B103" s="17" t="s">
        <v>214</v>
      </c>
      <c r="C103" s="5" t="s">
        <v>229</v>
      </c>
      <c r="D103" s="6" t="s">
        <v>230</v>
      </c>
      <c r="E103" s="7" t="s">
        <v>21</v>
      </c>
      <c r="F103" s="8">
        <v>642394.82999999996</v>
      </c>
      <c r="G103" s="9">
        <v>1</v>
      </c>
      <c r="H103" s="8">
        <f t="shared" si="35"/>
        <v>321197.42</v>
      </c>
      <c r="I103" s="10">
        <f t="shared" si="29"/>
        <v>50</v>
      </c>
      <c r="J103" s="8">
        <f t="shared" si="34"/>
        <v>321197.42</v>
      </c>
      <c r="K103" s="8">
        <f t="shared" si="36"/>
        <v>133730.21837534374</v>
      </c>
      <c r="L103" s="8">
        <f t="shared" si="37"/>
        <v>133730.21837534374</v>
      </c>
      <c r="M103" s="8">
        <f t="shared" si="38"/>
        <v>89103.29018235649</v>
      </c>
      <c r="N103" s="8">
        <f t="shared" si="39"/>
        <v>185736.41441019965</v>
      </c>
      <c r="O103" s="8">
        <f t="shared" si="40"/>
        <v>185736.41441019965</v>
      </c>
      <c r="P103" s="8">
        <f t="shared" si="41"/>
        <v>123754.56969771734</v>
      </c>
      <c r="Q103" s="8">
        <f t="shared" si="30"/>
        <v>446107.52777777769</v>
      </c>
    </row>
    <row r="104" spans="2:17" x14ac:dyDescent="0.25">
      <c r="B104" s="17" t="s">
        <v>214</v>
      </c>
      <c r="C104" s="5" t="s">
        <v>231</v>
      </c>
      <c r="D104" s="6" t="s">
        <v>232</v>
      </c>
      <c r="E104" s="7" t="s">
        <v>21</v>
      </c>
      <c r="F104" s="8">
        <v>378520.66</v>
      </c>
      <c r="G104" s="9">
        <v>1</v>
      </c>
      <c r="H104" s="8">
        <f t="shared" si="35"/>
        <v>189260.33</v>
      </c>
      <c r="I104" s="10">
        <f t="shared" si="29"/>
        <v>50</v>
      </c>
      <c r="J104" s="8">
        <f t="shared" si="34"/>
        <v>189260.33</v>
      </c>
      <c r="K104" s="8">
        <f t="shared" si="36"/>
        <v>78798.345455855844</v>
      </c>
      <c r="L104" s="8">
        <f t="shared" si="37"/>
        <v>78798.345455855844</v>
      </c>
      <c r="M104" s="8">
        <f t="shared" si="38"/>
        <v>52502.657412374458</v>
      </c>
      <c r="N104" s="8">
        <f t="shared" si="39"/>
        <v>109442.14646646645</v>
      </c>
      <c r="O104" s="8">
        <f t="shared" si="40"/>
        <v>109442.14646646645</v>
      </c>
      <c r="P104" s="8">
        <f t="shared" si="41"/>
        <v>72920.357517186741</v>
      </c>
      <c r="Q104" s="8">
        <f t="shared" si="30"/>
        <v>262861.56944444444</v>
      </c>
    </row>
    <row r="105" spans="2:17" x14ac:dyDescent="0.25">
      <c r="B105" s="17" t="s">
        <v>214</v>
      </c>
      <c r="C105" s="5" t="s">
        <v>233</v>
      </c>
      <c r="D105" s="6" t="s">
        <v>234</v>
      </c>
      <c r="E105" s="7" t="s">
        <v>21</v>
      </c>
      <c r="F105" s="8">
        <v>590757.30000000005</v>
      </c>
      <c r="G105" s="9">
        <v>1</v>
      </c>
      <c r="H105" s="8">
        <f t="shared" si="35"/>
        <v>295378.65000000002</v>
      </c>
      <c r="I105" s="10">
        <f t="shared" si="29"/>
        <v>50</v>
      </c>
      <c r="J105" s="8">
        <f t="shared" si="34"/>
        <v>295378.65000000002</v>
      </c>
      <c r="K105" s="8">
        <f t="shared" si="36"/>
        <v>122980.5998065434</v>
      </c>
      <c r="L105" s="8">
        <f t="shared" si="37"/>
        <v>122980.5998065434</v>
      </c>
      <c r="M105" s="8">
        <f t="shared" si="38"/>
        <v>81940.91211760891</v>
      </c>
      <c r="N105" s="8">
        <f t="shared" si="39"/>
        <v>170806.38862019914</v>
      </c>
      <c r="O105" s="8">
        <f t="shared" si="40"/>
        <v>170806.38862019914</v>
      </c>
      <c r="P105" s="8">
        <f t="shared" si="41"/>
        <v>113806.82238556791</v>
      </c>
      <c r="Q105" s="8">
        <f t="shared" si="30"/>
        <v>410248.125</v>
      </c>
    </row>
    <row r="106" spans="2:17" x14ac:dyDescent="0.25">
      <c r="B106" s="17" t="s">
        <v>214</v>
      </c>
      <c r="C106" s="5" t="s">
        <v>235</v>
      </c>
      <c r="D106" s="6" t="s">
        <v>236</v>
      </c>
      <c r="E106" s="7" t="s">
        <v>21</v>
      </c>
      <c r="F106" s="8">
        <v>678399.26</v>
      </c>
      <c r="G106" s="9">
        <v>1</v>
      </c>
      <c r="H106" s="8">
        <f t="shared" si="35"/>
        <v>339199.63</v>
      </c>
      <c r="I106" s="10">
        <f t="shared" si="29"/>
        <v>50</v>
      </c>
      <c r="J106" s="8">
        <f t="shared" si="34"/>
        <v>339199.63</v>
      </c>
      <c r="K106" s="8">
        <f t="shared" si="36"/>
        <v>141225.42015666192</v>
      </c>
      <c r="L106" s="8">
        <f t="shared" si="37"/>
        <v>141225.42015666192</v>
      </c>
      <c r="M106" s="8">
        <f t="shared" si="38"/>
        <v>94097.278432802967</v>
      </c>
      <c r="N106" s="8">
        <f t="shared" si="39"/>
        <v>196146.41688425263</v>
      </c>
      <c r="O106" s="8">
        <f t="shared" si="40"/>
        <v>196146.41688425263</v>
      </c>
      <c r="P106" s="8">
        <f t="shared" si="41"/>
        <v>130690.6644900041</v>
      </c>
      <c r="Q106" s="8">
        <f t="shared" si="30"/>
        <v>471110.59722222219</v>
      </c>
    </row>
    <row r="107" spans="2:17" x14ac:dyDescent="0.25">
      <c r="B107" s="17" t="s">
        <v>214</v>
      </c>
      <c r="C107" s="5" t="s">
        <v>237</v>
      </c>
      <c r="D107" s="6" t="s">
        <v>238</v>
      </c>
      <c r="E107" s="7" t="s">
        <v>21</v>
      </c>
      <c r="F107" s="8">
        <v>516379.33</v>
      </c>
      <c r="G107" s="9">
        <v>1</v>
      </c>
      <c r="H107" s="8">
        <f t="shared" si="35"/>
        <v>258189.67</v>
      </c>
      <c r="I107" s="10">
        <f t="shared" si="29"/>
        <v>50</v>
      </c>
      <c r="J107" s="8">
        <f t="shared" si="34"/>
        <v>258189.67</v>
      </c>
      <c r="K107" s="8">
        <f t="shared" si="36"/>
        <v>107497.0058954955</v>
      </c>
      <c r="L107" s="8">
        <f t="shared" si="37"/>
        <v>107497.0058954955</v>
      </c>
      <c r="M107" s="8">
        <f t="shared" si="38"/>
        <v>71624.327144647876</v>
      </c>
      <c r="N107" s="8">
        <f t="shared" si="39"/>
        <v>149301.39707707707</v>
      </c>
      <c r="O107" s="8">
        <f t="shared" si="40"/>
        <v>149301.39707707707</v>
      </c>
      <c r="P107" s="8">
        <f t="shared" si="41"/>
        <v>99478.232145344256</v>
      </c>
      <c r="Q107" s="8">
        <f t="shared" si="30"/>
        <v>358596.76388888888</v>
      </c>
    </row>
    <row r="108" spans="2:17" x14ac:dyDescent="0.25">
      <c r="B108" s="17" t="s">
        <v>214</v>
      </c>
      <c r="C108" s="5" t="s">
        <v>239</v>
      </c>
      <c r="D108" s="6" t="s">
        <v>240</v>
      </c>
      <c r="E108" s="7" t="s">
        <v>21</v>
      </c>
      <c r="F108" s="8">
        <v>733827.54</v>
      </c>
      <c r="G108" s="9">
        <v>1</v>
      </c>
      <c r="H108" s="8">
        <f t="shared" si="35"/>
        <v>366913.77</v>
      </c>
      <c r="I108" s="10">
        <f t="shared" si="29"/>
        <v>50</v>
      </c>
      <c r="J108" s="8">
        <f t="shared" si="34"/>
        <v>366913.77</v>
      </c>
      <c r="K108" s="8">
        <f t="shared" si="36"/>
        <v>152764.17409274538</v>
      </c>
      <c r="L108" s="8">
        <f t="shared" si="37"/>
        <v>152764.17409274538</v>
      </c>
      <c r="M108" s="8">
        <f t="shared" si="38"/>
        <v>101785.45058117968</v>
      </c>
      <c r="N108" s="8">
        <f t="shared" si="39"/>
        <v>212172.46401770189</v>
      </c>
      <c r="O108" s="8">
        <f t="shared" si="40"/>
        <v>212172.46401770189</v>
      </c>
      <c r="P108" s="8">
        <f t="shared" si="41"/>
        <v>141368.68136274954</v>
      </c>
      <c r="Q108" s="8">
        <f t="shared" si="30"/>
        <v>509602.45833333331</v>
      </c>
    </row>
    <row r="109" spans="2:17" x14ac:dyDescent="0.25">
      <c r="B109" s="17" t="s">
        <v>214</v>
      </c>
      <c r="C109" s="5" t="s">
        <v>241</v>
      </c>
      <c r="D109" s="6" t="s">
        <v>242</v>
      </c>
      <c r="E109" s="7" t="s">
        <v>21</v>
      </c>
      <c r="F109" s="8">
        <v>824311.95</v>
      </c>
      <c r="G109" s="9">
        <v>1</v>
      </c>
      <c r="H109" s="8">
        <f t="shared" si="35"/>
        <v>412155.98</v>
      </c>
      <c r="I109" s="10">
        <f t="shared" si="29"/>
        <v>50</v>
      </c>
      <c r="J109" s="8">
        <f t="shared" si="34"/>
        <v>412155.98</v>
      </c>
      <c r="K109" s="8">
        <f t="shared" si="36"/>
        <v>171600.7221045045</v>
      </c>
      <c r="L109" s="8">
        <f t="shared" si="37"/>
        <v>171600.7221045045</v>
      </c>
      <c r="M109" s="8">
        <f t="shared" si="38"/>
        <v>114336.07992970031</v>
      </c>
      <c r="N109" s="8">
        <f t="shared" si="39"/>
        <v>238334.33625625624</v>
      </c>
      <c r="O109" s="8">
        <f t="shared" si="40"/>
        <v>238334.33625625624</v>
      </c>
      <c r="P109" s="8">
        <f t="shared" si="41"/>
        <v>158800.11101347263</v>
      </c>
      <c r="Q109" s="8">
        <f t="shared" si="30"/>
        <v>572438.86111111101</v>
      </c>
    </row>
    <row r="110" spans="2:17" x14ac:dyDescent="0.25">
      <c r="B110" s="17" t="s">
        <v>243</v>
      </c>
      <c r="C110" s="5" t="s">
        <v>244</v>
      </c>
      <c r="D110" s="6" t="s">
        <v>245</v>
      </c>
      <c r="E110" s="7" t="s">
        <v>21</v>
      </c>
      <c r="F110" s="8">
        <v>688348.26</v>
      </c>
      <c r="G110" s="9">
        <v>1</v>
      </c>
      <c r="H110" s="8">
        <f t="shared" si="35"/>
        <v>344174.13</v>
      </c>
      <c r="I110" s="10">
        <f t="shared" si="29"/>
        <v>50</v>
      </c>
      <c r="J110" s="8">
        <f t="shared" si="34"/>
        <v>344174.13</v>
      </c>
      <c r="K110" s="8">
        <f t="shared" si="36"/>
        <v>143296.54816045519</v>
      </c>
      <c r="L110" s="8">
        <f t="shared" si="37"/>
        <v>143296.54816045519</v>
      </c>
      <c r="M110" s="8">
        <f t="shared" si="38"/>
        <v>95477.253144343718</v>
      </c>
      <c r="N110" s="8">
        <f t="shared" si="39"/>
        <v>199022.98355618774</v>
      </c>
      <c r="O110" s="8">
        <f t="shared" si="40"/>
        <v>199022.98355618774</v>
      </c>
      <c r="P110" s="8">
        <f t="shared" si="41"/>
        <v>132607.29603381071</v>
      </c>
      <c r="Q110" s="8">
        <f t="shared" si="30"/>
        <v>478019.625</v>
      </c>
    </row>
    <row r="111" spans="2:17" x14ac:dyDescent="0.25">
      <c r="B111" s="17" t="s">
        <v>243</v>
      </c>
      <c r="C111" s="5" t="s">
        <v>246</v>
      </c>
      <c r="D111" s="6" t="s">
        <v>247</v>
      </c>
      <c r="E111" s="7" t="s">
        <v>21</v>
      </c>
      <c r="F111" s="8">
        <v>1015230.58</v>
      </c>
      <c r="G111" s="9">
        <v>1</v>
      </c>
      <c r="H111" s="8">
        <f t="shared" si="35"/>
        <v>507615.29</v>
      </c>
      <c r="I111" s="10">
        <f t="shared" si="29"/>
        <v>50</v>
      </c>
      <c r="J111" s="8">
        <f t="shared" si="34"/>
        <v>507615.29</v>
      </c>
      <c r="K111" s="8">
        <f t="shared" si="36"/>
        <v>211345.10850791843</v>
      </c>
      <c r="L111" s="8">
        <f t="shared" si="37"/>
        <v>211345.10850791843</v>
      </c>
      <c r="M111" s="8">
        <f t="shared" si="38"/>
        <v>140817.4215280778</v>
      </c>
      <c r="N111" s="8">
        <f t="shared" si="39"/>
        <v>293534.87292766443</v>
      </c>
      <c r="O111" s="8">
        <f t="shared" si="40"/>
        <v>293534.87292766443</v>
      </c>
      <c r="P111" s="8">
        <f t="shared" si="41"/>
        <v>195579.75212233028</v>
      </c>
      <c r="Q111" s="8">
        <f t="shared" si="30"/>
        <v>705021.23611111101</v>
      </c>
    </row>
    <row r="112" spans="2:17" x14ac:dyDescent="0.25">
      <c r="B112" s="17" t="s">
        <v>243</v>
      </c>
      <c r="C112" s="5" t="s">
        <v>248</v>
      </c>
      <c r="D112" s="6" t="s">
        <v>249</v>
      </c>
      <c r="E112" s="7" t="s">
        <v>21</v>
      </c>
      <c r="F112" s="8">
        <v>1105715</v>
      </c>
      <c r="G112" s="9">
        <v>1</v>
      </c>
      <c r="H112" s="8">
        <f t="shared" si="35"/>
        <v>552857.5</v>
      </c>
      <c r="I112" s="10">
        <f t="shared" si="29"/>
        <v>50</v>
      </c>
      <c r="J112" s="8">
        <f t="shared" si="34"/>
        <v>552857.5</v>
      </c>
      <c r="K112" s="8">
        <f t="shared" si="36"/>
        <v>230181.65651967758</v>
      </c>
      <c r="L112" s="8">
        <f t="shared" si="37"/>
        <v>230181.65651967758</v>
      </c>
      <c r="M112" s="8">
        <f t="shared" si="38"/>
        <v>153368.05087659846</v>
      </c>
      <c r="N112" s="8">
        <f t="shared" si="39"/>
        <v>319696.74516621884</v>
      </c>
      <c r="O112" s="8">
        <f t="shared" si="40"/>
        <v>319696.74516621884</v>
      </c>
      <c r="P112" s="8">
        <f t="shared" si="41"/>
        <v>213011.18177305339</v>
      </c>
      <c r="Q112" s="8">
        <f t="shared" si="30"/>
        <v>767857.63888888888</v>
      </c>
    </row>
    <row r="113" spans="2:17" x14ac:dyDescent="0.25">
      <c r="B113" s="17" t="s">
        <v>243</v>
      </c>
      <c r="C113" s="5" t="s">
        <v>250</v>
      </c>
      <c r="D113" s="6" t="s">
        <v>251</v>
      </c>
      <c r="E113" s="7" t="s">
        <v>21</v>
      </c>
      <c r="F113" s="8">
        <v>685031.66</v>
      </c>
      <c r="G113" s="9">
        <v>1</v>
      </c>
      <c r="H113" s="8">
        <f t="shared" si="35"/>
        <v>342515.83</v>
      </c>
      <c r="I113" s="10">
        <f t="shared" si="29"/>
        <v>50</v>
      </c>
      <c r="J113" s="8">
        <f t="shared" si="34"/>
        <v>342515.83</v>
      </c>
      <c r="K113" s="8">
        <f t="shared" si="36"/>
        <v>142606.11664599337</v>
      </c>
      <c r="L113" s="8">
        <f t="shared" si="37"/>
        <v>142606.11664599337</v>
      </c>
      <c r="M113" s="8">
        <f t="shared" si="38"/>
        <v>95017.224585865886</v>
      </c>
      <c r="N113" s="8">
        <f t="shared" si="39"/>
        <v>198064.05089721302</v>
      </c>
      <c r="O113" s="8">
        <f t="shared" si="40"/>
        <v>198064.05089721302</v>
      </c>
      <c r="P113" s="8">
        <f t="shared" si="41"/>
        <v>131968.36748036928</v>
      </c>
      <c r="Q113" s="8">
        <f t="shared" si="30"/>
        <v>475716.43055555556</v>
      </c>
    </row>
    <row r="114" spans="2:17" x14ac:dyDescent="0.25">
      <c r="B114" s="17" t="s">
        <v>243</v>
      </c>
      <c r="C114" s="5" t="s">
        <v>252</v>
      </c>
      <c r="D114" s="6" t="s">
        <v>253</v>
      </c>
      <c r="E114" s="7" t="s">
        <v>21</v>
      </c>
      <c r="F114" s="8">
        <v>1131771.24</v>
      </c>
      <c r="G114" s="9">
        <v>1</v>
      </c>
      <c r="H114" s="8">
        <f t="shared" si="35"/>
        <v>565885.62</v>
      </c>
      <c r="I114" s="10">
        <f t="shared" si="29"/>
        <v>50</v>
      </c>
      <c r="J114" s="8">
        <f t="shared" si="34"/>
        <v>565885.62</v>
      </c>
      <c r="K114" s="8">
        <f t="shared" si="36"/>
        <v>235605.9010002845</v>
      </c>
      <c r="L114" s="8">
        <f t="shared" si="37"/>
        <v>235605.9010002845</v>
      </c>
      <c r="M114" s="8">
        <f t="shared" si="38"/>
        <v>156982.17815349426</v>
      </c>
      <c r="N114" s="8">
        <f t="shared" si="39"/>
        <v>327230.41805595066</v>
      </c>
      <c r="O114" s="8">
        <f t="shared" si="40"/>
        <v>327230.41805595066</v>
      </c>
      <c r="P114" s="8">
        <f t="shared" si="41"/>
        <v>218030.80299096424</v>
      </c>
      <c r="Q114" s="8">
        <f t="shared" si="30"/>
        <v>785952.24999999988</v>
      </c>
    </row>
    <row r="115" spans="2:17" x14ac:dyDescent="0.25">
      <c r="B115" s="17" t="s">
        <v>243</v>
      </c>
      <c r="C115" s="5" t="s">
        <v>254</v>
      </c>
      <c r="D115" s="6" t="s">
        <v>255</v>
      </c>
      <c r="E115" s="7" t="s">
        <v>21</v>
      </c>
      <c r="F115" s="8">
        <v>1234572.96</v>
      </c>
      <c r="G115" s="9">
        <v>1</v>
      </c>
      <c r="H115" s="8">
        <f t="shared" si="35"/>
        <v>617286.48</v>
      </c>
      <c r="I115" s="10">
        <f t="shared" si="29"/>
        <v>50</v>
      </c>
      <c r="J115" s="8">
        <f t="shared" si="34"/>
        <v>617286.48</v>
      </c>
      <c r="K115" s="8">
        <f t="shared" si="36"/>
        <v>257006.5966611664</v>
      </c>
      <c r="L115" s="8">
        <f t="shared" si="37"/>
        <v>257006.5966611664</v>
      </c>
      <c r="M115" s="8">
        <f t="shared" si="38"/>
        <v>171241.27694763365</v>
      </c>
      <c r="N115" s="8">
        <f t="shared" si="39"/>
        <v>356953.60647384223</v>
      </c>
      <c r="O115" s="8">
        <f t="shared" si="40"/>
        <v>356953.60647384223</v>
      </c>
      <c r="P115" s="8">
        <f t="shared" si="41"/>
        <v>237835.10687171339</v>
      </c>
      <c r="Q115" s="8">
        <f t="shared" si="30"/>
        <v>857342.33333333314</v>
      </c>
    </row>
    <row r="116" spans="2:17" x14ac:dyDescent="0.25">
      <c r="B116" s="17" t="s">
        <v>243</v>
      </c>
      <c r="C116" s="5" t="s">
        <v>256</v>
      </c>
      <c r="D116" s="6" t="s">
        <v>257</v>
      </c>
      <c r="E116" s="7" t="s">
        <v>21</v>
      </c>
      <c r="F116" s="8">
        <v>1475234.15</v>
      </c>
      <c r="G116" s="9">
        <v>1</v>
      </c>
      <c r="H116" s="8">
        <f t="shared" si="35"/>
        <v>737617.08</v>
      </c>
      <c r="I116" s="10">
        <f t="shared" si="29"/>
        <v>50</v>
      </c>
      <c r="J116" s="8">
        <f t="shared" si="34"/>
        <v>737617.08</v>
      </c>
      <c r="K116" s="8">
        <f t="shared" si="36"/>
        <v>307106.11930128024</v>
      </c>
      <c r="L116" s="8">
        <f t="shared" si="37"/>
        <v>307106.11930128024</v>
      </c>
      <c r="M116" s="8">
        <f t="shared" si="38"/>
        <v>204622.15643793921</v>
      </c>
      <c r="N116" s="8">
        <f t="shared" si="39"/>
        <v>426536.27680733363</v>
      </c>
      <c r="O116" s="8">
        <f t="shared" si="40"/>
        <v>426536.27680733363</v>
      </c>
      <c r="P116" s="8">
        <f t="shared" si="41"/>
        <v>284197.43949713779</v>
      </c>
      <c r="Q116" s="8">
        <f t="shared" si="30"/>
        <v>1024468.1666666665</v>
      </c>
    </row>
    <row r="117" spans="2:17" x14ac:dyDescent="0.25">
      <c r="B117" s="17" t="s">
        <v>243</v>
      </c>
      <c r="C117" s="5" t="s">
        <v>258</v>
      </c>
      <c r="D117" s="6" t="s">
        <v>259</v>
      </c>
      <c r="E117" s="7" t="s">
        <v>21</v>
      </c>
      <c r="F117" s="8">
        <v>1963188.92</v>
      </c>
      <c r="G117" s="9">
        <v>1</v>
      </c>
      <c r="H117" s="8">
        <f t="shared" si="35"/>
        <v>981594.46</v>
      </c>
      <c r="I117" s="10">
        <f t="shared" si="29"/>
        <v>50</v>
      </c>
      <c r="J117" s="8">
        <f t="shared" si="34"/>
        <v>981594.46</v>
      </c>
      <c r="K117" s="8">
        <f t="shared" si="36"/>
        <v>408685.85274385964</v>
      </c>
      <c r="L117" s="8">
        <f t="shared" si="37"/>
        <v>408685.85274385964</v>
      </c>
      <c r="M117" s="8">
        <f t="shared" si="38"/>
        <v>272303.85602341866</v>
      </c>
      <c r="N117" s="8">
        <f t="shared" si="39"/>
        <v>567619.23992202722</v>
      </c>
      <c r="O117" s="8">
        <f t="shared" si="40"/>
        <v>567619.23992202722</v>
      </c>
      <c r="P117" s="8">
        <f t="shared" si="41"/>
        <v>378199.80003252585</v>
      </c>
      <c r="Q117" s="8">
        <f t="shared" si="30"/>
        <v>1363325.6388888888</v>
      </c>
    </row>
    <row r="118" spans="2:17" x14ac:dyDescent="0.25">
      <c r="B118" s="17" t="s">
        <v>243</v>
      </c>
      <c r="C118" s="5" t="s">
        <v>260</v>
      </c>
      <c r="D118" s="6" t="s">
        <v>261</v>
      </c>
      <c r="E118" s="7" t="s">
        <v>21</v>
      </c>
      <c r="F118" s="8">
        <v>1167301.52</v>
      </c>
      <c r="G118" s="9">
        <v>1</v>
      </c>
      <c r="H118" s="8">
        <f t="shared" si="35"/>
        <v>583650.76</v>
      </c>
      <c r="I118" s="10">
        <f t="shared" si="29"/>
        <v>50</v>
      </c>
      <c r="J118" s="8">
        <f t="shared" si="34"/>
        <v>583650.76</v>
      </c>
      <c r="K118" s="8">
        <f t="shared" si="36"/>
        <v>243002.39892878142</v>
      </c>
      <c r="L118" s="8">
        <f t="shared" si="37"/>
        <v>243002.39892878142</v>
      </c>
      <c r="M118" s="8">
        <f t="shared" si="38"/>
        <v>161910.40087878949</v>
      </c>
      <c r="N118" s="8">
        <f t="shared" si="39"/>
        <v>337503.33184552973</v>
      </c>
      <c r="O118" s="8">
        <f t="shared" si="40"/>
        <v>337503.33184552973</v>
      </c>
      <c r="P118" s="8">
        <f t="shared" si="41"/>
        <v>224875.55677609649</v>
      </c>
      <c r="Q118" s="8">
        <f t="shared" si="30"/>
        <v>810626.0555555555</v>
      </c>
    </row>
    <row r="119" spans="2:17" x14ac:dyDescent="0.25">
      <c r="B119" s="17" t="s">
        <v>243</v>
      </c>
      <c r="C119" s="5" t="s">
        <v>262</v>
      </c>
      <c r="D119" s="6" t="s">
        <v>263</v>
      </c>
      <c r="E119" s="7" t="s">
        <v>21</v>
      </c>
      <c r="F119" s="8">
        <v>530118.26</v>
      </c>
      <c r="G119" s="9">
        <v>1</v>
      </c>
      <c r="H119" s="8">
        <f t="shared" si="35"/>
        <v>265059.13</v>
      </c>
      <c r="I119" s="10">
        <f t="shared" si="29"/>
        <v>50</v>
      </c>
      <c r="J119" s="8">
        <f t="shared" si="34"/>
        <v>265059.13</v>
      </c>
      <c r="K119" s="8">
        <f t="shared" si="36"/>
        <v>110357.09856348981</v>
      </c>
      <c r="L119" s="8">
        <f t="shared" si="37"/>
        <v>110357.09856348981</v>
      </c>
      <c r="M119" s="8">
        <f t="shared" si="38"/>
        <v>73529.982201827632</v>
      </c>
      <c r="N119" s="8">
        <f t="shared" si="39"/>
        <v>153273.74800484694</v>
      </c>
      <c r="O119" s="8">
        <f t="shared" si="40"/>
        <v>153273.74800484694</v>
      </c>
      <c r="P119" s="8">
        <f t="shared" si="41"/>
        <v>102124.97528031615</v>
      </c>
      <c r="Q119" s="8">
        <f t="shared" si="30"/>
        <v>368137.68055555556</v>
      </c>
    </row>
    <row r="120" spans="2:17" x14ac:dyDescent="0.25">
      <c r="B120" s="17" t="s">
        <v>243</v>
      </c>
      <c r="C120" s="5" t="s">
        <v>264</v>
      </c>
      <c r="D120" s="6" t="s">
        <v>265</v>
      </c>
      <c r="E120" s="7" t="s">
        <v>21</v>
      </c>
      <c r="F120" s="8">
        <v>1167301.52</v>
      </c>
      <c r="G120" s="9">
        <v>1</v>
      </c>
      <c r="H120" s="8">
        <f t="shared" si="35"/>
        <v>583650.76</v>
      </c>
      <c r="I120" s="10">
        <f t="shared" si="29"/>
        <v>50</v>
      </c>
      <c r="J120" s="8">
        <f t="shared" si="34"/>
        <v>583650.76</v>
      </c>
      <c r="K120" s="8">
        <f t="shared" si="36"/>
        <v>243002.39892878142</v>
      </c>
      <c r="L120" s="8">
        <f t="shared" si="37"/>
        <v>243002.39892878142</v>
      </c>
      <c r="M120" s="8">
        <f t="shared" si="38"/>
        <v>161910.40087878949</v>
      </c>
      <c r="N120" s="8">
        <f t="shared" si="39"/>
        <v>337503.33184552973</v>
      </c>
      <c r="O120" s="8">
        <f t="shared" si="40"/>
        <v>337503.33184552973</v>
      </c>
      <c r="P120" s="8">
        <f t="shared" si="41"/>
        <v>224875.55677609649</v>
      </c>
      <c r="Q120" s="8">
        <f t="shared" si="30"/>
        <v>810626.0555555555</v>
      </c>
    </row>
    <row r="121" spans="2:17" x14ac:dyDescent="0.25">
      <c r="B121" s="17" t="s">
        <v>243</v>
      </c>
      <c r="C121" s="5" t="s">
        <v>82</v>
      </c>
      <c r="D121" s="6" t="s">
        <v>83</v>
      </c>
      <c r="E121" s="7" t="s">
        <v>21</v>
      </c>
      <c r="F121" s="8">
        <v>912428.06</v>
      </c>
      <c r="G121" s="9">
        <v>1</v>
      </c>
      <c r="H121" s="8">
        <f t="shared" si="35"/>
        <v>456214.03</v>
      </c>
      <c r="I121" s="10">
        <f t="shared" si="29"/>
        <v>50</v>
      </c>
      <c r="J121" s="8">
        <f t="shared" si="34"/>
        <v>456214.03</v>
      </c>
      <c r="K121" s="8">
        <f t="shared" si="36"/>
        <v>189944.24630744429</v>
      </c>
      <c r="L121" s="8">
        <f t="shared" si="37"/>
        <v>189944.24630744429</v>
      </c>
      <c r="M121" s="8">
        <f t="shared" si="38"/>
        <v>126558.21177004566</v>
      </c>
      <c r="N121" s="8">
        <f t="shared" si="39"/>
        <v>263811.45320478373</v>
      </c>
      <c r="O121" s="8">
        <f t="shared" si="40"/>
        <v>263811.45320478373</v>
      </c>
      <c r="P121" s="8">
        <f t="shared" si="41"/>
        <v>175775.2941250634</v>
      </c>
      <c r="Q121" s="8">
        <f t="shared" si="30"/>
        <v>633630.59722222225</v>
      </c>
    </row>
    <row r="122" spans="2:17" x14ac:dyDescent="0.25">
      <c r="B122" s="17" t="s">
        <v>266</v>
      </c>
      <c r="C122" s="5" t="s">
        <v>267</v>
      </c>
      <c r="D122" s="6" t="s">
        <v>268</v>
      </c>
      <c r="E122" s="7" t="s">
        <v>21</v>
      </c>
      <c r="F122" s="8">
        <v>3783.5</v>
      </c>
      <c r="G122" s="9">
        <v>1</v>
      </c>
      <c r="H122" s="8">
        <v>3783.5</v>
      </c>
      <c r="I122" s="10">
        <f t="shared" si="29"/>
        <v>50</v>
      </c>
      <c r="J122" s="8">
        <v>3783.5</v>
      </c>
      <c r="K122" s="8">
        <f>-PMT(12%,1,J122)</f>
        <v>4237.5200000000004</v>
      </c>
      <c r="L122" s="8" t="s">
        <v>121</v>
      </c>
      <c r="M122" s="8" t="s">
        <v>121</v>
      </c>
      <c r="N122" s="8">
        <f t="shared" si="39"/>
        <v>5885.4444444444443</v>
      </c>
      <c r="O122" s="8" t="s">
        <v>121</v>
      </c>
      <c r="P122" s="8" t="s">
        <v>121</v>
      </c>
      <c r="Q122" s="8">
        <f t="shared" si="30"/>
        <v>5254.8611111111104</v>
      </c>
    </row>
    <row r="123" spans="2:17" x14ac:dyDescent="0.25">
      <c r="B123" s="17" t="s">
        <v>266</v>
      </c>
      <c r="C123" s="5" t="s">
        <v>269</v>
      </c>
      <c r="D123" s="6" t="s">
        <v>270</v>
      </c>
      <c r="E123" s="7" t="s">
        <v>21</v>
      </c>
      <c r="F123" s="8">
        <v>4749.5</v>
      </c>
      <c r="G123" s="9">
        <v>1</v>
      </c>
      <c r="H123" s="8">
        <v>4749.5</v>
      </c>
      <c r="I123" s="10">
        <f t="shared" si="29"/>
        <v>50</v>
      </c>
      <c r="J123" s="8">
        <v>4749.5</v>
      </c>
      <c r="K123" s="8">
        <f t="shared" si="36"/>
        <v>1977.4494831673778</v>
      </c>
      <c r="L123" s="8" t="s">
        <v>121</v>
      </c>
      <c r="M123" s="8" t="s">
        <v>121</v>
      </c>
      <c r="N123" s="8">
        <f t="shared" si="39"/>
        <v>2746.4576155102468</v>
      </c>
      <c r="O123" s="8" t="s">
        <v>121</v>
      </c>
      <c r="P123" s="8" t="s">
        <v>121</v>
      </c>
      <c r="Q123" s="8">
        <f t="shared" si="30"/>
        <v>6596.5277777777765</v>
      </c>
    </row>
    <row r="124" spans="2:17" x14ac:dyDescent="0.25">
      <c r="B124" s="17" t="s">
        <v>266</v>
      </c>
      <c r="C124" s="5" t="s">
        <v>271</v>
      </c>
      <c r="D124" s="6" t="s">
        <v>272</v>
      </c>
      <c r="E124" s="7" t="s">
        <v>21</v>
      </c>
      <c r="F124" s="8">
        <v>6198.5</v>
      </c>
      <c r="G124" s="9">
        <v>1</v>
      </c>
      <c r="H124" s="8">
        <v>6198.5</v>
      </c>
      <c r="I124" s="10">
        <f t="shared" si="29"/>
        <v>50</v>
      </c>
      <c r="J124" s="8">
        <v>6198.5</v>
      </c>
      <c r="K124" s="8">
        <f t="shared" si="36"/>
        <v>2580.7391559981033</v>
      </c>
      <c r="L124" s="8" t="s">
        <v>121</v>
      </c>
      <c r="M124" s="8" t="s">
        <v>121</v>
      </c>
      <c r="N124" s="8">
        <f t="shared" si="39"/>
        <v>3584.359938886254</v>
      </c>
      <c r="O124" s="8" t="s">
        <v>121</v>
      </c>
      <c r="P124" s="8" t="s">
        <v>121</v>
      </c>
      <c r="Q124" s="8">
        <f t="shared" si="30"/>
        <v>8609.0277777777774</v>
      </c>
    </row>
    <row r="125" spans="2:17" x14ac:dyDescent="0.25">
      <c r="B125" s="17" t="s">
        <v>266</v>
      </c>
      <c r="C125" s="5" t="s">
        <v>273</v>
      </c>
      <c r="D125" s="6" t="s">
        <v>274</v>
      </c>
      <c r="E125" s="7" t="s">
        <v>21</v>
      </c>
      <c r="F125" s="8">
        <v>8533</v>
      </c>
      <c r="G125" s="9">
        <v>1</v>
      </c>
      <c r="H125" s="8">
        <v>8533</v>
      </c>
      <c r="I125" s="10">
        <f t="shared" si="29"/>
        <v>50</v>
      </c>
      <c r="J125" s="8">
        <v>8533</v>
      </c>
      <c r="K125" s="8">
        <f t="shared" si="36"/>
        <v>3552.7058511142723</v>
      </c>
      <c r="L125" s="8" t="s">
        <v>121</v>
      </c>
      <c r="M125" s="8" t="s">
        <v>121</v>
      </c>
      <c r="N125" s="8">
        <f t="shared" si="39"/>
        <v>4934.3136821031549</v>
      </c>
      <c r="O125" s="8" t="s">
        <v>121</v>
      </c>
      <c r="P125" s="8" t="s">
        <v>121</v>
      </c>
      <c r="Q125" s="8">
        <f t="shared" si="30"/>
        <v>11851.388888888889</v>
      </c>
    </row>
    <row r="126" spans="2:17" x14ac:dyDescent="0.25">
      <c r="B126" s="17" t="s">
        <v>266</v>
      </c>
      <c r="C126" s="5" t="s">
        <v>275</v>
      </c>
      <c r="D126" s="6" t="s">
        <v>276</v>
      </c>
      <c r="E126" s="7" t="s">
        <v>21</v>
      </c>
      <c r="F126" s="8">
        <v>13765.5</v>
      </c>
      <c r="G126" s="9">
        <v>1</v>
      </c>
      <c r="H126" s="8">
        <v>13765.5</v>
      </c>
      <c r="I126" s="10">
        <f t="shared" si="29"/>
        <v>50</v>
      </c>
      <c r="J126" s="8">
        <v>13765.5</v>
      </c>
      <c r="K126" s="8">
        <f t="shared" si="36"/>
        <v>5731.2518918918922</v>
      </c>
      <c r="L126" s="8" t="s">
        <v>121</v>
      </c>
      <c r="M126" s="8" t="s">
        <v>121</v>
      </c>
      <c r="N126" s="8">
        <f t="shared" si="39"/>
        <v>7960.0720720720719</v>
      </c>
      <c r="O126" s="8" t="s">
        <v>121</v>
      </c>
      <c r="P126" s="8" t="s">
        <v>121</v>
      </c>
      <c r="Q126" s="8">
        <f t="shared" si="30"/>
        <v>19118.75</v>
      </c>
    </row>
    <row r="127" spans="2:17" x14ac:dyDescent="0.25">
      <c r="B127" s="17" t="s">
        <v>266</v>
      </c>
      <c r="C127" s="5" t="s">
        <v>277</v>
      </c>
      <c r="D127" s="6" t="s">
        <v>278</v>
      </c>
      <c r="E127" s="7" t="s">
        <v>21</v>
      </c>
      <c r="F127" s="8">
        <v>15617</v>
      </c>
      <c r="G127" s="9">
        <v>1</v>
      </c>
      <c r="H127" s="8">
        <v>15617</v>
      </c>
      <c r="I127" s="10">
        <f t="shared" si="29"/>
        <v>50</v>
      </c>
      <c r="J127" s="8">
        <v>15617</v>
      </c>
      <c r="K127" s="8">
        <f t="shared" si="36"/>
        <v>6502.1220293978186</v>
      </c>
      <c r="L127" s="8" t="s">
        <v>121</v>
      </c>
      <c r="M127" s="8" t="s">
        <v>121</v>
      </c>
      <c r="N127" s="8">
        <f t="shared" si="39"/>
        <v>9030.7250408303025</v>
      </c>
      <c r="O127" s="8" t="s">
        <v>121</v>
      </c>
      <c r="P127" s="8" t="s">
        <v>121</v>
      </c>
      <c r="Q127" s="8">
        <f t="shared" si="30"/>
        <v>21690.277777777777</v>
      </c>
    </row>
    <row r="128" spans="2:17" x14ac:dyDescent="0.25">
      <c r="B128" s="17" t="s">
        <v>266</v>
      </c>
      <c r="C128" s="5" t="s">
        <v>279</v>
      </c>
      <c r="D128" s="6" t="s">
        <v>280</v>
      </c>
      <c r="E128" s="7" t="s">
        <v>21</v>
      </c>
      <c r="F128" s="8">
        <v>20849.5</v>
      </c>
      <c r="G128" s="9">
        <v>1</v>
      </c>
      <c r="H128" s="8">
        <v>20849.5</v>
      </c>
      <c r="I128" s="10">
        <f t="shared" si="29"/>
        <v>50</v>
      </c>
      <c r="J128" s="8">
        <v>20849.5</v>
      </c>
      <c r="K128" s="8">
        <f t="shared" si="36"/>
        <v>8680.6680701754376</v>
      </c>
      <c r="L128" s="8" t="s">
        <v>121</v>
      </c>
      <c r="M128" s="8" t="s">
        <v>121</v>
      </c>
      <c r="N128" s="8">
        <f t="shared" si="39"/>
        <v>12056.483430799219</v>
      </c>
      <c r="O128" s="8" t="s">
        <v>121</v>
      </c>
      <c r="P128" s="8" t="s">
        <v>121</v>
      </c>
      <c r="Q128" s="8">
        <f t="shared" si="30"/>
        <v>28957.638888888887</v>
      </c>
    </row>
    <row r="129" spans="2:17" x14ac:dyDescent="0.25">
      <c r="B129" s="17" t="s">
        <v>266</v>
      </c>
      <c r="C129" s="5" t="s">
        <v>281</v>
      </c>
      <c r="D129" s="6" t="s">
        <v>282</v>
      </c>
      <c r="E129" s="7" t="s">
        <v>21</v>
      </c>
      <c r="F129" s="8">
        <v>25116</v>
      </c>
      <c r="G129" s="9">
        <v>1</v>
      </c>
      <c r="H129" s="8">
        <v>25116</v>
      </c>
      <c r="I129" s="10">
        <f t="shared" si="29"/>
        <v>50</v>
      </c>
      <c r="J129" s="8">
        <v>25116</v>
      </c>
      <c r="K129" s="8">
        <f t="shared" si="36"/>
        <v>10457.020995732575</v>
      </c>
      <c r="L129" s="8" t="s">
        <v>121</v>
      </c>
      <c r="M129" s="8" t="s">
        <v>121</v>
      </c>
      <c r="N129" s="8">
        <f t="shared" si="39"/>
        <v>14523.640271850796</v>
      </c>
      <c r="O129" s="8" t="s">
        <v>121</v>
      </c>
      <c r="P129" s="8" t="s">
        <v>121</v>
      </c>
      <c r="Q129" s="8">
        <f t="shared" si="30"/>
        <v>34883.333333333328</v>
      </c>
    </row>
    <row r="130" spans="2:17" x14ac:dyDescent="0.25">
      <c r="B130" s="17" t="s">
        <v>266</v>
      </c>
      <c r="C130" s="5" t="s">
        <v>283</v>
      </c>
      <c r="D130" s="6" t="s">
        <v>284</v>
      </c>
      <c r="E130" s="7" t="s">
        <v>21</v>
      </c>
      <c r="F130" s="8">
        <v>16100</v>
      </c>
      <c r="G130" s="9">
        <v>1</v>
      </c>
      <c r="H130" s="8">
        <v>16100</v>
      </c>
      <c r="I130" s="10">
        <f t="shared" si="29"/>
        <v>50</v>
      </c>
      <c r="J130" s="8">
        <v>16100</v>
      </c>
      <c r="K130" s="8">
        <f t="shared" si="36"/>
        <v>6703.2185870080611</v>
      </c>
      <c r="L130" s="8" t="s">
        <v>121</v>
      </c>
      <c r="M130" s="8" t="s">
        <v>121</v>
      </c>
      <c r="N130" s="8">
        <f t="shared" si="39"/>
        <v>9310.0258152889728</v>
      </c>
      <c r="O130" s="8" t="s">
        <v>121</v>
      </c>
      <c r="P130" s="8" t="s">
        <v>121</v>
      </c>
      <c r="Q130" s="8">
        <f t="shared" si="30"/>
        <v>22361.111111111106</v>
      </c>
    </row>
    <row r="131" spans="2:17" x14ac:dyDescent="0.25">
      <c r="B131" s="17" t="s">
        <v>266</v>
      </c>
      <c r="C131" s="5" t="s">
        <v>285</v>
      </c>
      <c r="D131" s="6" t="s">
        <v>286</v>
      </c>
      <c r="E131" s="7" t="s">
        <v>21</v>
      </c>
      <c r="F131" s="8">
        <v>24633</v>
      </c>
      <c r="G131" s="9">
        <v>1</v>
      </c>
      <c r="H131" s="8">
        <v>24633</v>
      </c>
      <c r="I131" s="10">
        <f t="shared" si="29"/>
        <v>50</v>
      </c>
      <c r="J131" s="8">
        <v>24633</v>
      </c>
      <c r="K131" s="8">
        <f t="shared" si="36"/>
        <v>10255.924438122333</v>
      </c>
      <c r="L131" s="8" t="s">
        <v>121</v>
      </c>
      <c r="M131" s="8" t="s">
        <v>121</v>
      </c>
      <c r="N131" s="8">
        <f t="shared" si="39"/>
        <v>14244.339497392126</v>
      </c>
      <c r="O131" s="8" t="s">
        <v>121</v>
      </c>
      <c r="P131" s="8" t="s">
        <v>121</v>
      </c>
      <c r="Q131" s="8">
        <f t="shared" si="30"/>
        <v>34212.5</v>
      </c>
    </row>
    <row r="132" spans="2:17" x14ac:dyDescent="0.25">
      <c r="B132" s="17" t="s">
        <v>266</v>
      </c>
      <c r="C132" s="5" t="s">
        <v>287</v>
      </c>
      <c r="D132" s="6" t="s">
        <v>288</v>
      </c>
      <c r="E132" s="7" t="s">
        <v>21</v>
      </c>
      <c r="F132" s="8">
        <v>19883.5</v>
      </c>
      <c r="G132" s="9">
        <v>1</v>
      </c>
      <c r="H132" s="8">
        <v>19883.5</v>
      </c>
      <c r="I132" s="10">
        <f t="shared" ref="I132:I195" si="42">$I$1</f>
        <v>50</v>
      </c>
      <c r="J132" s="8">
        <v>19883.5</v>
      </c>
      <c r="K132" s="8">
        <f t="shared" si="36"/>
        <v>8278.474954954956</v>
      </c>
      <c r="L132" s="8" t="s">
        <v>121</v>
      </c>
      <c r="M132" s="8" t="s">
        <v>121</v>
      </c>
      <c r="N132" s="8">
        <f t="shared" si="39"/>
        <v>11497.881881881882</v>
      </c>
      <c r="O132" s="8" t="s">
        <v>121</v>
      </c>
      <c r="P132" s="8" t="s">
        <v>121</v>
      </c>
      <c r="Q132" s="8">
        <f t="shared" si="30"/>
        <v>27615.972222222219</v>
      </c>
    </row>
    <row r="133" spans="2:17" x14ac:dyDescent="0.25">
      <c r="B133" s="17" t="s">
        <v>266</v>
      </c>
      <c r="C133" s="5" t="s">
        <v>289</v>
      </c>
      <c r="D133" s="6" t="s">
        <v>290</v>
      </c>
      <c r="E133" s="7" t="s">
        <v>21</v>
      </c>
      <c r="F133" s="8">
        <v>30831.5</v>
      </c>
      <c r="G133" s="9">
        <v>1</v>
      </c>
      <c r="H133" s="8">
        <v>30831.5</v>
      </c>
      <c r="I133" s="10">
        <f t="shared" si="42"/>
        <v>50</v>
      </c>
      <c r="J133" s="8">
        <v>30831.5</v>
      </c>
      <c r="K133" s="8">
        <f t="shared" si="36"/>
        <v>12836.663594120437</v>
      </c>
      <c r="L133" s="8" t="s">
        <v>121</v>
      </c>
      <c r="M133" s="8" t="s">
        <v>121</v>
      </c>
      <c r="N133" s="8">
        <f t="shared" si="39"/>
        <v>17828.699436278384</v>
      </c>
      <c r="O133" s="8" t="s">
        <v>121</v>
      </c>
      <c r="P133" s="8" t="s">
        <v>121</v>
      </c>
      <c r="Q133" s="8">
        <f t="shared" ref="Q133:Q196" si="43">J133/(1-$P$1)/(1-$P$2)</f>
        <v>42821.527777777774</v>
      </c>
    </row>
    <row r="134" spans="2:17" x14ac:dyDescent="0.25">
      <c r="B134" s="17" t="s">
        <v>266</v>
      </c>
      <c r="C134" s="5" t="s">
        <v>291</v>
      </c>
      <c r="D134" s="6" t="s">
        <v>292</v>
      </c>
      <c r="E134" s="7" t="s">
        <v>21</v>
      </c>
      <c r="F134" s="8">
        <v>35017.5</v>
      </c>
      <c r="G134" s="9">
        <v>1</v>
      </c>
      <c r="H134" s="8">
        <v>35017.5</v>
      </c>
      <c r="I134" s="10">
        <f t="shared" si="42"/>
        <v>50</v>
      </c>
      <c r="J134" s="8">
        <v>35017.5</v>
      </c>
      <c r="K134" s="8">
        <f t="shared" si="36"/>
        <v>14579.500426742532</v>
      </c>
      <c r="L134" s="8" t="s">
        <v>121</v>
      </c>
      <c r="M134" s="8" t="s">
        <v>121</v>
      </c>
      <c r="N134" s="8">
        <f t="shared" si="39"/>
        <v>20249.306148253516</v>
      </c>
      <c r="O134" s="8" t="s">
        <v>121</v>
      </c>
      <c r="P134" s="8" t="s">
        <v>121</v>
      </c>
      <c r="Q134" s="8">
        <f t="shared" si="43"/>
        <v>48635.416666666664</v>
      </c>
    </row>
    <row r="135" spans="2:17" x14ac:dyDescent="0.25">
      <c r="B135" s="17" t="s">
        <v>266</v>
      </c>
      <c r="C135" s="5" t="s">
        <v>293</v>
      </c>
      <c r="D135" s="6" t="s">
        <v>294</v>
      </c>
      <c r="E135" s="7" t="s">
        <v>21</v>
      </c>
      <c r="F135" s="8">
        <v>24874.5</v>
      </c>
      <c r="G135" s="9">
        <v>1</v>
      </c>
      <c r="H135" s="8">
        <v>24874.5</v>
      </c>
      <c r="I135" s="10">
        <f t="shared" si="42"/>
        <v>50</v>
      </c>
      <c r="J135" s="8">
        <v>24874.5</v>
      </c>
      <c r="K135" s="8">
        <f t="shared" ref="K135:K139" si="44">-PMT(12%,1,J135)</f>
        <v>27859.439999999999</v>
      </c>
      <c r="L135" s="8" t="s">
        <v>121</v>
      </c>
      <c r="M135" s="8" t="s">
        <v>121</v>
      </c>
      <c r="N135" s="8">
        <f t="shared" si="39"/>
        <v>38693.666666666664</v>
      </c>
      <c r="O135" s="8" t="s">
        <v>121</v>
      </c>
      <c r="P135" s="8" t="s">
        <v>121</v>
      </c>
      <c r="Q135" s="8">
        <f t="shared" si="43"/>
        <v>34547.916666666664</v>
      </c>
    </row>
    <row r="136" spans="2:17" x14ac:dyDescent="0.25">
      <c r="B136" s="17" t="s">
        <v>266</v>
      </c>
      <c r="C136" s="5" t="s">
        <v>295</v>
      </c>
      <c r="D136" s="6" t="s">
        <v>296</v>
      </c>
      <c r="E136" s="7" t="s">
        <v>21</v>
      </c>
      <c r="F136" s="8">
        <v>34293</v>
      </c>
      <c r="G136" s="9">
        <v>1</v>
      </c>
      <c r="H136" s="8">
        <v>34293</v>
      </c>
      <c r="I136" s="10">
        <f t="shared" si="42"/>
        <v>50</v>
      </c>
      <c r="J136" s="8">
        <v>34293</v>
      </c>
      <c r="K136" s="8">
        <f t="shared" si="44"/>
        <v>38408.159999999996</v>
      </c>
      <c r="L136" s="8" t="s">
        <v>121</v>
      </c>
      <c r="M136" s="8" t="s">
        <v>121</v>
      </c>
      <c r="N136" s="8">
        <f t="shared" si="39"/>
        <v>53344.666666666657</v>
      </c>
      <c r="O136" s="8" t="s">
        <v>121</v>
      </c>
      <c r="P136" s="8" t="s">
        <v>121</v>
      </c>
      <c r="Q136" s="8">
        <f t="shared" si="43"/>
        <v>47629.166666666664</v>
      </c>
    </row>
    <row r="137" spans="2:17" x14ac:dyDescent="0.25">
      <c r="B137" s="17" t="s">
        <v>266</v>
      </c>
      <c r="C137" s="5" t="s">
        <v>297</v>
      </c>
      <c r="D137" s="6" t="s">
        <v>298</v>
      </c>
      <c r="E137" s="7" t="s">
        <v>21</v>
      </c>
      <c r="F137" s="8">
        <v>28819</v>
      </c>
      <c r="G137" s="9">
        <v>1</v>
      </c>
      <c r="H137" s="8">
        <v>28819</v>
      </c>
      <c r="I137" s="10">
        <f t="shared" si="42"/>
        <v>50</v>
      </c>
      <c r="J137" s="8">
        <v>28819</v>
      </c>
      <c r="K137" s="8">
        <f t="shared" si="44"/>
        <v>32277.280000000002</v>
      </c>
      <c r="L137" s="8" t="s">
        <v>121</v>
      </c>
      <c r="M137" s="8" t="s">
        <v>121</v>
      </c>
      <c r="N137" s="8">
        <f t="shared" si="39"/>
        <v>44829.555555555562</v>
      </c>
      <c r="O137" s="8" t="s">
        <v>121</v>
      </c>
      <c r="P137" s="8" t="s">
        <v>121</v>
      </c>
      <c r="Q137" s="8">
        <f t="shared" si="43"/>
        <v>40026.388888888883</v>
      </c>
    </row>
    <row r="138" spans="2:17" x14ac:dyDescent="0.25">
      <c r="B138" s="17" t="s">
        <v>266</v>
      </c>
      <c r="C138" s="5" t="s">
        <v>299</v>
      </c>
      <c r="D138" s="6" t="s">
        <v>300</v>
      </c>
      <c r="E138" s="7" t="s">
        <v>21</v>
      </c>
      <c r="F138" s="8">
        <v>41296.5</v>
      </c>
      <c r="G138" s="9">
        <v>1</v>
      </c>
      <c r="H138" s="8">
        <v>41296.5</v>
      </c>
      <c r="I138" s="10">
        <f t="shared" si="42"/>
        <v>50</v>
      </c>
      <c r="J138" s="8">
        <v>41296.5</v>
      </c>
      <c r="K138" s="8">
        <f t="shared" si="44"/>
        <v>46252.08</v>
      </c>
      <c r="L138" s="8" t="s">
        <v>121</v>
      </c>
      <c r="M138" s="8" t="s">
        <v>121</v>
      </c>
      <c r="N138" s="8">
        <f t="shared" si="39"/>
        <v>64238.999999999993</v>
      </c>
      <c r="O138" s="8" t="s">
        <v>121</v>
      </c>
      <c r="P138" s="8" t="s">
        <v>121</v>
      </c>
      <c r="Q138" s="8">
        <f t="shared" si="43"/>
        <v>57356.25</v>
      </c>
    </row>
    <row r="139" spans="2:17" x14ac:dyDescent="0.25">
      <c r="B139" s="17" t="s">
        <v>266</v>
      </c>
      <c r="C139" s="5" t="s">
        <v>301</v>
      </c>
      <c r="D139" s="6" t="s">
        <v>302</v>
      </c>
      <c r="E139" s="7" t="s">
        <v>21</v>
      </c>
      <c r="F139" s="8">
        <v>46287.5</v>
      </c>
      <c r="G139" s="9">
        <v>1</v>
      </c>
      <c r="H139" s="8">
        <v>46287.5</v>
      </c>
      <c r="I139" s="10">
        <f t="shared" si="42"/>
        <v>50</v>
      </c>
      <c r="J139" s="8">
        <v>46287.5</v>
      </c>
      <c r="K139" s="8">
        <f t="shared" si="44"/>
        <v>51842</v>
      </c>
      <c r="L139" s="8" t="s">
        <v>121</v>
      </c>
      <c r="M139" s="8" t="s">
        <v>121</v>
      </c>
      <c r="N139" s="8">
        <f t="shared" si="39"/>
        <v>72002.777777777766</v>
      </c>
      <c r="O139" s="8" t="s">
        <v>121</v>
      </c>
      <c r="P139" s="8" t="s">
        <v>121</v>
      </c>
      <c r="Q139" s="8">
        <f t="shared" si="43"/>
        <v>64288.194444444438</v>
      </c>
    </row>
    <row r="140" spans="2:17" x14ac:dyDescent="0.25">
      <c r="B140" s="17" t="s">
        <v>266</v>
      </c>
      <c r="C140" s="5" t="s">
        <v>303</v>
      </c>
      <c r="D140" s="6" t="s">
        <v>304</v>
      </c>
      <c r="E140" s="7" t="s">
        <v>21</v>
      </c>
      <c r="F140" s="8">
        <v>8533</v>
      </c>
      <c r="G140" s="9">
        <v>1</v>
      </c>
      <c r="H140" s="8">
        <v>8533</v>
      </c>
      <c r="I140" s="10">
        <f t="shared" si="42"/>
        <v>50</v>
      </c>
      <c r="J140" s="8">
        <v>8533</v>
      </c>
      <c r="K140" s="8" t="s">
        <v>121</v>
      </c>
      <c r="L140" s="8">
        <f t="shared" ref="L140:L157" si="45">-PMT(12%,3,J140)</f>
        <v>3552.7058511142723</v>
      </c>
      <c r="M140" s="8" t="s">
        <v>121</v>
      </c>
      <c r="N140" s="8" t="s">
        <v>121</v>
      </c>
      <c r="O140" s="8">
        <f t="shared" ref="O140" si="46">L140/(1-$O$1)/(1-$O$2)</f>
        <v>4934.3136821031549</v>
      </c>
      <c r="P140" s="8" t="s">
        <v>121</v>
      </c>
      <c r="Q140" s="8">
        <f t="shared" si="43"/>
        <v>11851.388888888889</v>
      </c>
    </row>
    <row r="141" spans="2:17" x14ac:dyDescent="0.25">
      <c r="B141" s="17" t="s">
        <v>266</v>
      </c>
      <c r="C141" s="5" t="s">
        <v>305</v>
      </c>
      <c r="D141" s="6" t="s">
        <v>306</v>
      </c>
      <c r="E141" s="7" t="s">
        <v>21</v>
      </c>
      <c r="F141" s="8">
        <v>10706.5</v>
      </c>
      <c r="G141" s="9">
        <v>1</v>
      </c>
      <c r="H141" s="8">
        <v>10706.5</v>
      </c>
      <c r="I141" s="10">
        <f t="shared" si="42"/>
        <v>50</v>
      </c>
      <c r="J141" s="8">
        <v>10706.5</v>
      </c>
      <c r="K141" s="8" t="s">
        <v>121</v>
      </c>
      <c r="L141" s="8">
        <f t="shared" si="45"/>
        <v>4457.6403603603603</v>
      </c>
      <c r="M141" s="8" t="s">
        <v>121</v>
      </c>
      <c r="N141" s="8" t="s">
        <v>121</v>
      </c>
      <c r="O141" s="8">
        <f t="shared" ref="O141:O157" si="47">L141/(1-$O$1)/(1-$O$2)</f>
        <v>6191.1671671671666</v>
      </c>
      <c r="P141" s="8" t="s">
        <v>121</v>
      </c>
      <c r="Q141" s="8">
        <f t="shared" si="43"/>
        <v>14870.138888888889</v>
      </c>
    </row>
    <row r="142" spans="2:17" x14ac:dyDescent="0.25">
      <c r="B142" s="17" t="s">
        <v>266</v>
      </c>
      <c r="C142" s="5" t="s">
        <v>307</v>
      </c>
      <c r="D142" s="6" t="s">
        <v>308</v>
      </c>
      <c r="E142" s="7" t="s">
        <v>21</v>
      </c>
      <c r="F142" s="8">
        <v>13926.5</v>
      </c>
      <c r="G142" s="9">
        <v>1</v>
      </c>
      <c r="H142" s="8">
        <v>13926.5</v>
      </c>
      <c r="I142" s="10">
        <f t="shared" si="42"/>
        <v>50</v>
      </c>
      <c r="J142" s="8">
        <v>13926.5</v>
      </c>
      <c r="K142" s="8" t="s">
        <v>121</v>
      </c>
      <c r="L142" s="8">
        <f t="shared" si="45"/>
        <v>5798.2840777619722</v>
      </c>
      <c r="M142" s="8" t="s">
        <v>121</v>
      </c>
      <c r="N142" s="8" t="s">
        <v>121</v>
      </c>
      <c r="O142" s="8">
        <f t="shared" si="47"/>
        <v>8053.1723302249611</v>
      </c>
      <c r="P142" s="8" t="s">
        <v>121</v>
      </c>
      <c r="Q142" s="8">
        <f t="shared" si="43"/>
        <v>19342.361111111109</v>
      </c>
    </row>
    <row r="143" spans="2:17" x14ac:dyDescent="0.25">
      <c r="B143" s="17" t="s">
        <v>266</v>
      </c>
      <c r="C143" s="5" t="s">
        <v>309</v>
      </c>
      <c r="D143" s="6" t="s">
        <v>310</v>
      </c>
      <c r="E143" s="7" t="s">
        <v>21</v>
      </c>
      <c r="F143" s="8">
        <v>19239.5</v>
      </c>
      <c r="G143" s="9">
        <v>1</v>
      </c>
      <c r="H143" s="8">
        <v>19239.5</v>
      </c>
      <c r="I143" s="10">
        <f t="shared" si="42"/>
        <v>50</v>
      </c>
      <c r="J143" s="8">
        <v>19239.5</v>
      </c>
      <c r="K143" s="8" t="s">
        <v>121</v>
      </c>
      <c r="L143" s="8">
        <f t="shared" si="45"/>
        <v>8010.3462114746326</v>
      </c>
      <c r="M143" s="8" t="s">
        <v>121</v>
      </c>
      <c r="N143" s="8" t="s">
        <v>121</v>
      </c>
      <c r="O143" s="8">
        <f t="shared" si="47"/>
        <v>11125.480849270321</v>
      </c>
      <c r="P143" s="8" t="s">
        <v>121</v>
      </c>
      <c r="Q143" s="8">
        <f t="shared" si="43"/>
        <v>26721.527777777777</v>
      </c>
    </row>
    <row r="144" spans="2:17" x14ac:dyDescent="0.25">
      <c r="B144" s="17" t="s">
        <v>266</v>
      </c>
      <c r="C144" s="5" t="s">
        <v>311</v>
      </c>
      <c r="D144" s="6" t="s">
        <v>312</v>
      </c>
      <c r="E144" s="7" t="s">
        <v>21</v>
      </c>
      <c r="F144" s="8">
        <v>30992.5</v>
      </c>
      <c r="G144" s="9">
        <v>1</v>
      </c>
      <c r="H144" s="8">
        <v>30992.5</v>
      </c>
      <c r="I144" s="10">
        <f t="shared" si="42"/>
        <v>50</v>
      </c>
      <c r="J144" s="8">
        <v>30992.5</v>
      </c>
      <c r="K144" s="8" t="s">
        <v>121</v>
      </c>
      <c r="L144" s="8">
        <f t="shared" si="45"/>
        <v>12903.695779990516</v>
      </c>
      <c r="M144" s="8" t="s">
        <v>121</v>
      </c>
      <c r="N144" s="8" t="s">
        <v>121</v>
      </c>
      <c r="O144" s="8">
        <f t="shared" si="47"/>
        <v>17921.799694431273</v>
      </c>
      <c r="P144" s="8" t="s">
        <v>121</v>
      </c>
      <c r="Q144" s="8">
        <f t="shared" si="43"/>
        <v>43045.138888888883</v>
      </c>
    </row>
    <row r="145" spans="2:17" x14ac:dyDescent="0.25">
      <c r="B145" s="17" t="s">
        <v>266</v>
      </c>
      <c r="C145" s="5" t="s">
        <v>313</v>
      </c>
      <c r="D145" s="6" t="s">
        <v>314</v>
      </c>
      <c r="E145" s="7" t="s">
        <v>21</v>
      </c>
      <c r="F145" s="8">
        <v>35178.5</v>
      </c>
      <c r="G145" s="9">
        <v>1</v>
      </c>
      <c r="H145" s="8">
        <v>35178.5</v>
      </c>
      <c r="I145" s="10">
        <f t="shared" si="42"/>
        <v>50</v>
      </c>
      <c r="J145" s="8">
        <v>35178.5</v>
      </c>
      <c r="K145" s="8" t="s">
        <v>121</v>
      </c>
      <c r="L145" s="8">
        <f t="shared" si="45"/>
        <v>14646.532612612613</v>
      </c>
      <c r="M145" s="8" t="s">
        <v>121</v>
      </c>
      <c r="N145" s="8" t="s">
        <v>121</v>
      </c>
      <c r="O145" s="8">
        <f t="shared" si="47"/>
        <v>20342.406406406404</v>
      </c>
      <c r="P145" s="8" t="s">
        <v>121</v>
      </c>
      <c r="Q145" s="8">
        <f t="shared" si="43"/>
        <v>48859.027777777774</v>
      </c>
    </row>
    <row r="146" spans="2:17" x14ac:dyDescent="0.25">
      <c r="B146" s="17" t="s">
        <v>266</v>
      </c>
      <c r="C146" s="5" t="s">
        <v>315</v>
      </c>
      <c r="D146" s="6" t="s">
        <v>316</v>
      </c>
      <c r="E146" s="7" t="s">
        <v>21</v>
      </c>
      <c r="F146" s="8">
        <v>46931.5</v>
      </c>
      <c r="G146" s="9">
        <v>1</v>
      </c>
      <c r="H146" s="8">
        <v>46931.5</v>
      </c>
      <c r="I146" s="10">
        <f t="shared" si="42"/>
        <v>50</v>
      </c>
      <c r="J146" s="8">
        <v>46931.5</v>
      </c>
      <c r="K146" s="8" t="s">
        <v>121</v>
      </c>
      <c r="L146" s="8">
        <f t="shared" si="45"/>
        <v>19539.882181128494</v>
      </c>
      <c r="M146" s="8" t="s">
        <v>121</v>
      </c>
      <c r="N146" s="8" t="s">
        <v>121</v>
      </c>
      <c r="O146" s="8">
        <f t="shared" si="47"/>
        <v>27138.72525156735</v>
      </c>
      <c r="P146" s="8" t="s">
        <v>121</v>
      </c>
      <c r="Q146" s="8">
        <f t="shared" si="43"/>
        <v>65182.638888888883</v>
      </c>
    </row>
    <row r="147" spans="2:17" x14ac:dyDescent="0.25">
      <c r="B147" s="17" t="s">
        <v>266</v>
      </c>
      <c r="C147" s="5" t="s">
        <v>317</v>
      </c>
      <c r="D147" s="6" t="s">
        <v>318</v>
      </c>
      <c r="E147" s="7" t="s">
        <v>21</v>
      </c>
      <c r="F147" s="8">
        <v>56511</v>
      </c>
      <c r="G147" s="9">
        <v>1</v>
      </c>
      <c r="H147" s="8">
        <v>56511</v>
      </c>
      <c r="I147" s="10">
        <f t="shared" si="42"/>
        <v>50</v>
      </c>
      <c r="J147" s="8">
        <v>56511</v>
      </c>
      <c r="K147" s="8" t="s">
        <v>121</v>
      </c>
      <c r="L147" s="8">
        <f t="shared" si="45"/>
        <v>23528.297240398293</v>
      </c>
      <c r="M147" s="8" t="s">
        <v>121</v>
      </c>
      <c r="N147" s="8" t="s">
        <v>121</v>
      </c>
      <c r="O147" s="8">
        <f t="shared" si="47"/>
        <v>32678.190611664293</v>
      </c>
      <c r="P147" s="8" t="s">
        <v>121</v>
      </c>
      <c r="Q147" s="8">
        <f t="shared" si="43"/>
        <v>78487.5</v>
      </c>
    </row>
    <row r="148" spans="2:17" x14ac:dyDescent="0.25">
      <c r="B148" s="17" t="s">
        <v>266</v>
      </c>
      <c r="C148" s="5" t="s">
        <v>319</v>
      </c>
      <c r="D148" s="6" t="s">
        <v>320</v>
      </c>
      <c r="E148" s="7" t="s">
        <v>21</v>
      </c>
      <c r="F148" s="8">
        <v>36225</v>
      </c>
      <c r="G148" s="9">
        <v>1</v>
      </c>
      <c r="H148" s="8">
        <v>36225</v>
      </c>
      <c r="I148" s="10">
        <f t="shared" si="42"/>
        <v>50</v>
      </c>
      <c r="J148" s="8">
        <v>36225</v>
      </c>
      <c r="K148" s="8" t="s">
        <v>121</v>
      </c>
      <c r="L148" s="8">
        <f t="shared" si="45"/>
        <v>15082.241820768137</v>
      </c>
      <c r="M148" s="8" t="s">
        <v>121</v>
      </c>
      <c r="N148" s="8" t="s">
        <v>121</v>
      </c>
      <c r="O148" s="8">
        <f t="shared" si="47"/>
        <v>20947.558084400189</v>
      </c>
      <c r="P148" s="8" t="s">
        <v>121</v>
      </c>
      <c r="Q148" s="8">
        <f t="shared" si="43"/>
        <v>50312.5</v>
      </c>
    </row>
    <row r="149" spans="2:17" x14ac:dyDescent="0.25">
      <c r="B149" s="17" t="s">
        <v>266</v>
      </c>
      <c r="C149" s="5" t="s">
        <v>321</v>
      </c>
      <c r="D149" s="6" t="s">
        <v>322</v>
      </c>
      <c r="E149" s="7" t="s">
        <v>21</v>
      </c>
      <c r="F149" s="8">
        <v>55464.5</v>
      </c>
      <c r="G149" s="9">
        <v>1</v>
      </c>
      <c r="H149" s="8">
        <v>55464.5</v>
      </c>
      <c r="I149" s="10">
        <f t="shared" si="42"/>
        <v>50</v>
      </c>
      <c r="J149" s="8">
        <v>55464.5</v>
      </c>
      <c r="K149" s="8" t="s">
        <v>121</v>
      </c>
      <c r="L149" s="8">
        <f t="shared" si="45"/>
        <v>23092.588032242769</v>
      </c>
      <c r="M149" s="8" t="s">
        <v>121</v>
      </c>
      <c r="N149" s="8" t="s">
        <v>121</v>
      </c>
      <c r="O149" s="8">
        <f t="shared" si="47"/>
        <v>32073.038933670512</v>
      </c>
      <c r="P149" s="8" t="s">
        <v>121</v>
      </c>
      <c r="Q149" s="8">
        <f t="shared" si="43"/>
        <v>77034.027777777766</v>
      </c>
    </row>
    <row r="150" spans="2:17" x14ac:dyDescent="0.25">
      <c r="B150" s="17" t="s">
        <v>266</v>
      </c>
      <c r="C150" s="5" t="s">
        <v>323</v>
      </c>
      <c r="D150" s="6" t="s">
        <v>324</v>
      </c>
      <c r="E150" s="7" t="s">
        <v>21</v>
      </c>
      <c r="F150" s="8">
        <v>44758</v>
      </c>
      <c r="G150" s="9">
        <v>1</v>
      </c>
      <c r="H150" s="8">
        <v>44758</v>
      </c>
      <c r="I150" s="10">
        <f t="shared" si="42"/>
        <v>50</v>
      </c>
      <c r="J150" s="8">
        <v>44758</v>
      </c>
      <c r="K150" s="8" t="s">
        <v>121</v>
      </c>
      <c r="L150" s="8">
        <f t="shared" si="45"/>
        <v>18634.947671882408</v>
      </c>
      <c r="M150" s="8" t="s">
        <v>121</v>
      </c>
      <c r="N150" s="8" t="s">
        <v>121</v>
      </c>
      <c r="O150" s="8">
        <f t="shared" si="47"/>
        <v>25881.871766503344</v>
      </c>
      <c r="P150" s="8" t="s">
        <v>121</v>
      </c>
      <c r="Q150" s="8">
        <f t="shared" si="43"/>
        <v>62163.888888888883</v>
      </c>
    </row>
    <row r="151" spans="2:17" x14ac:dyDescent="0.25">
      <c r="B151" s="17" t="s">
        <v>266</v>
      </c>
      <c r="C151" s="5" t="s">
        <v>325</v>
      </c>
      <c r="D151" s="6" t="s">
        <v>326</v>
      </c>
      <c r="E151" s="7" t="s">
        <v>21</v>
      </c>
      <c r="F151" s="8">
        <v>69391</v>
      </c>
      <c r="G151" s="9">
        <v>1</v>
      </c>
      <c r="H151" s="8">
        <v>69391</v>
      </c>
      <c r="I151" s="10">
        <f t="shared" si="42"/>
        <v>50</v>
      </c>
      <c r="J151" s="8">
        <v>69391</v>
      </c>
      <c r="K151" s="8" t="s">
        <v>121</v>
      </c>
      <c r="L151" s="8">
        <f t="shared" si="45"/>
        <v>28890.872110004741</v>
      </c>
      <c r="M151" s="8" t="s">
        <v>121</v>
      </c>
      <c r="N151" s="8" t="s">
        <v>121</v>
      </c>
      <c r="O151" s="8">
        <f t="shared" si="47"/>
        <v>40126.211263895471</v>
      </c>
      <c r="P151" s="8" t="s">
        <v>121</v>
      </c>
      <c r="Q151" s="8">
        <f t="shared" si="43"/>
        <v>96376.388888888876</v>
      </c>
    </row>
    <row r="152" spans="2:17" x14ac:dyDescent="0.25">
      <c r="B152" s="17" t="s">
        <v>266</v>
      </c>
      <c r="C152" s="5" t="s">
        <v>327</v>
      </c>
      <c r="D152" s="6" t="s">
        <v>328</v>
      </c>
      <c r="E152" s="7" t="s">
        <v>21</v>
      </c>
      <c r="F152" s="8">
        <v>78809.5</v>
      </c>
      <c r="G152" s="9">
        <v>1</v>
      </c>
      <c r="H152" s="8">
        <v>78809.5</v>
      </c>
      <c r="I152" s="10">
        <f t="shared" si="42"/>
        <v>50</v>
      </c>
      <c r="J152" s="8">
        <v>78809.5</v>
      </c>
      <c r="K152" s="8" t="s">
        <v>121</v>
      </c>
      <c r="L152" s="8">
        <f t="shared" si="45"/>
        <v>32812.254983404455</v>
      </c>
      <c r="M152" s="8" t="s">
        <v>121</v>
      </c>
      <c r="N152" s="8" t="s">
        <v>121</v>
      </c>
      <c r="O152" s="8">
        <f t="shared" si="47"/>
        <v>45572.576365839523</v>
      </c>
      <c r="P152" s="8" t="s">
        <v>121</v>
      </c>
      <c r="Q152" s="8">
        <f t="shared" si="43"/>
        <v>109457.63888888888</v>
      </c>
    </row>
    <row r="153" spans="2:17" x14ac:dyDescent="0.25">
      <c r="B153" s="17" t="s">
        <v>266</v>
      </c>
      <c r="C153" s="5" t="s">
        <v>329</v>
      </c>
      <c r="D153" s="6" t="s">
        <v>330</v>
      </c>
      <c r="E153" s="7" t="s">
        <v>21</v>
      </c>
      <c r="F153" s="8">
        <v>55947.5</v>
      </c>
      <c r="G153" s="9">
        <v>1</v>
      </c>
      <c r="H153" s="8">
        <v>55947.5</v>
      </c>
      <c r="I153" s="10">
        <f t="shared" si="42"/>
        <v>50</v>
      </c>
      <c r="J153" s="8">
        <v>55947.5</v>
      </c>
      <c r="K153" s="8" t="s">
        <v>121</v>
      </c>
      <c r="L153" s="8">
        <f t="shared" si="45"/>
        <v>23293.684589853008</v>
      </c>
      <c r="M153" s="8" t="s">
        <v>121</v>
      </c>
      <c r="N153" s="8" t="s">
        <v>121</v>
      </c>
      <c r="O153" s="8">
        <f t="shared" si="47"/>
        <v>32352.339708129173</v>
      </c>
      <c r="P153" s="8" t="s">
        <v>121</v>
      </c>
      <c r="Q153" s="8">
        <f t="shared" si="43"/>
        <v>77704.861111111109</v>
      </c>
    </row>
    <row r="154" spans="2:17" x14ac:dyDescent="0.25">
      <c r="B154" s="17" t="s">
        <v>266</v>
      </c>
      <c r="C154" s="5" t="s">
        <v>331</v>
      </c>
      <c r="D154" s="6" t="s">
        <v>332</v>
      </c>
      <c r="E154" s="7" t="s">
        <v>21</v>
      </c>
      <c r="F154" s="8">
        <v>77199.5</v>
      </c>
      <c r="G154" s="9">
        <v>1</v>
      </c>
      <c r="H154" s="8">
        <v>77199.5</v>
      </c>
      <c r="I154" s="10">
        <f t="shared" si="42"/>
        <v>50</v>
      </c>
      <c r="J154" s="8">
        <v>77199.5</v>
      </c>
      <c r="K154" s="8" t="s">
        <v>121</v>
      </c>
      <c r="L154" s="8">
        <f t="shared" si="45"/>
        <v>32141.933124703653</v>
      </c>
      <c r="M154" s="8" t="s">
        <v>121</v>
      </c>
      <c r="N154" s="8" t="s">
        <v>121</v>
      </c>
      <c r="O154" s="8">
        <f t="shared" si="47"/>
        <v>44641.573784310625</v>
      </c>
      <c r="P154" s="8" t="s">
        <v>121</v>
      </c>
      <c r="Q154" s="8">
        <f t="shared" si="43"/>
        <v>107221.52777777777</v>
      </c>
    </row>
    <row r="155" spans="2:17" x14ac:dyDescent="0.25">
      <c r="B155" s="17" t="s">
        <v>266</v>
      </c>
      <c r="C155" s="5" t="s">
        <v>333</v>
      </c>
      <c r="D155" s="6" t="s">
        <v>334</v>
      </c>
      <c r="E155" s="7" t="s">
        <v>21</v>
      </c>
      <c r="F155" s="8">
        <v>64883</v>
      </c>
      <c r="G155" s="9">
        <v>1</v>
      </c>
      <c r="H155" s="8">
        <v>64883</v>
      </c>
      <c r="I155" s="10">
        <f t="shared" si="42"/>
        <v>50</v>
      </c>
      <c r="J155" s="8">
        <v>64883</v>
      </c>
      <c r="K155" s="8" t="s">
        <v>121</v>
      </c>
      <c r="L155" s="8">
        <f t="shared" si="45"/>
        <v>27013.970905642487</v>
      </c>
      <c r="M155" s="8" t="s">
        <v>121</v>
      </c>
      <c r="N155" s="8" t="s">
        <v>121</v>
      </c>
      <c r="O155" s="8">
        <f t="shared" si="47"/>
        <v>37519.404035614563</v>
      </c>
      <c r="P155" s="8" t="s">
        <v>121</v>
      </c>
      <c r="Q155" s="8">
        <f t="shared" si="43"/>
        <v>90115.277777777766</v>
      </c>
    </row>
    <row r="156" spans="2:17" x14ac:dyDescent="0.25">
      <c r="B156" s="17" t="s">
        <v>266</v>
      </c>
      <c r="C156" s="5" t="s">
        <v>335</v>
      </c>
      <c r="D156" s="6" t="s">
        <v>336</v>
      </c>
      <c r="E156" s="7" t="s">
        <v>21</v>
      </c>
      <c r="F156" s="8">
        <v>92897</v>
      </c>
      <c r="G156" s="9">
        <v>1</v>
      </c>
      <c r="H156" s="8">
        <v>92897</v>
      </c>
      <c r="I156" s="10">
        <f t="shared" si="42"/>
        <v>50</v>
      </c>
      <c r="J156" s="8">
        <v>92897</v>
      </c>
      <c r="K156" s="8" t="s">
        <v>121</v>
      </c>
      <c r="L156" s="8">
        <f t="shared" si="45"/>
        <v>38677.571247036511</v>
      </c>
      <c r="M156" s="8" t="s">
        <v>121</v>
      </c>
      <c r="N156" s="8" t="s">
        <v>121</v>
      </c>
      <c r="O156" s="8">
        <f t="shared" si="47"/>
        <v>53718.84895421737</v>
      </c>
      <c r="P156" s="8" t="s">
        <v>121</v>
      </c>
      <c r="Q156" s="8">
        <f t="shared" si="43"/>
        <v>129023.61111111111</v>
      </c>
    </row>
    <row r="157" spans="2:17" x14ac:dyDescent="0.25">
      <c r="B157" s="17" t="s">
        <v>266</v>
      </c>
      <c r="C157" s="5" t="s">
        <v>337</v>
      </c>
      <c r="D157" s="6" t="s">
        <v>338</v>
      </c>
      <c r="E157" s="7" t="s">
        <v>21</v>
      </c>
      <c r="F157" s="8">
        <v>104167</v>
      </c>
      <c r="G157" s="9">
        <v>1</v>
      </c>
      <c r="H157" s="8">
        <v>104167</v>
      </c>
      <c r="I157" s="10">
        <f t="shared" si="42"/>
        <v>50</v>
      </c>
      <c r="J157" s="8">
        <v>104167</v>
      </c>
      <c r="K157" s="8" t="s">
        <v>121</v>
      </c>
      <c r="L157" s="8">
        <f t="shared" si="45"/>
        <v>43369.824257942149</v>
      </c>
      <c r="M157" s="8" t="s">
        <v>121</v>
      </c>
      <c r="N157" s="8" t="s">
        <v>121</v>
      </c>
      <c r="O157" s="8">
        <f t="shared" si="47"/>
        <v>60235.867024919651</v>
      </c>
      <c r="P157" s="8" t="s">
        <v>121</v>
      </c>
      <c r="Q157" s="8">
        <f t="shared" si="43"/>
        <v>144676.38888888888</v>
      </c>
    </row>
    <row r="158" spans="2:17" x14ac:dyDescent="0.25">
      <c r="B158" s="17" t="s">
        <v>266</v>
      </c>
      <c r="C158" s="5" t="s">
        <v>339</v>
      </c>
      <c r="D158" s="6" t="s">
        <v>340</v>
      </c>
      <c r="E158" s="7" t="s">
        <v>21</v>
      </c>
      <c r="F158" s="8">
        <v>14168</v>
      </c>
      <c r="G158" s="9">
        <v>1</v>
      </c>
      <c r="H158" s="8">
        <v>14168</v>
      </c>
      <c r="I158" s="10">
        <f t="shared" si="42"/>
        <v>50</v>
      </c>
      <c r="J158" s="8">
        <v>14168</v>
      </c>
      <c r="K158" s="8" t="s">
        <v>121</v>
      </c>
      <c r="L158" s="8" t="s">
        <v>121</v>
      </c>
      <c r="M158" s="8">
        <f t="shared" ref="M158:M175" si="48">-PMT(12%,5,J158)</f>
        <v>3930.3410821407806</v>
      </c>
      <c r="N158" s="8" t="s">
        <v>121</v>
      </c>
      <c r="O158" s="8" t="s">
        <v>121</v>
      </c>
      <c r="P158" s="8">
        <f t="shared" ref="P158:Q158" si="49">M158/(1-$P$1)/(1-$P$2)</f>
        <v>5458.8070585288615</v>
      </c>
      <c r="Q158" s="8">
        <f t="shared" si="43"/>
        <v>19677.777777777777</v>
      </c>
    </row>
    <row r="159" spans="2:17" x14ac:dyDescent="0.25">
      <c r="B159" s="17" t="s">
        <v>266</v>
      </c>
      <c r="C159" s="5" t="s">
        <v>341</v>
      </c>
      <c r="D159" s="6" t="s">
        <v>342</v>
      </c>
      <c r="E159" s="7" t="s">
        <v>21</v>
      </c>
      <c r="F159" s="8">
        <v>17790.5</v>
      </c>
      <c r="G159" s="9">
        <v>1</v>
      </c>
      <c r="H159" s="8">
        <v>17790.5</v>
      </c>
      <c r="I159" s="10">
        <f t="shared" si="42"/>
        <v>50</v>
      </c>
      <c r="J159" s="8">
        <v>17790.5</v>
      </c>
      <c r="K159" s="8" t="s">
        <v>121</v>
      </c>
      <c r="L159" s="8" t="s">
        <v>121</v>
      </c>
      <c r="M159" s="8">
        <f t="shared" si="48"/>
        <v>4935.2578360972302</v>
      </c>
      <c r="N159" s="8" t="s">
        <v>121</v>
      </c>
      <c r="O159" s="8" t="s">
        <v>121</v>
      </c>
      <c r="P159" s="8">
        <f t="shared" ref="P159:Q175" si="50">M159/(1-$P$1)/(1-$P$2)</f>
        <v>6854.5247723572638</v>
      </c>
      <c r="Q159" s="8">
        <f t="shared" si="43"/>
        <v>24709.027777777777</v>
      </c>
    </row>
    <row r="160" spans="2:17" x14ac:dyDescent="0.25">
      <c r="B160" s="17" t="s">
        <v>266</v>
      </c>
      <c r="C160" s="5" t="s">
        <v>343</v>
      </c>
      <c r="D160" s="6" t="s">
        <v>344</v>
      </c>
      <c r="E160" s="7" t="s">
        <v>21</v>
      </c>
      <c r="F160" s="8">
        <v>23264.5</v>
      </c>
      <c r="G160" s="9">
        <v>1</v>
      </c>
      <c r="H160" s="8">
        <v>23264.5</v>
      </c>
      <c r="I160" s="10">
        <f t="shared" si="42"/>
        <v>50</v>
      </c>
      <c r="J160" s="8">
        <v>23264.5</v>
      </c>
      <c r="K160" s="8" t="s">
        <v>121</v>
      </c>
      <c r="L160" s="8" t="s">
        <v>121</v>
      </c>
      <c r="M160" s="8">
        <f t="shared" si="48"/>
        <v>6453.7987087425327</v>
      </c>
      <c r="N160" s="8" t="s">
        <v>121</v>
      </c>
      <c r="O160" s="8" t="s">
        <v>121</v>
      </c>
      <c r="P160" s="8">
        <f t="shared" si="50"/>
        <v>8963.6093176979612</v>
      </c>
      <c r="Q160" s="8">
        <f t="shared" si="43"/>
        <v>32311.805555555555</v>
      </c>
    </row>
    <row r="161" spans="2:17" x14ac:dyDescent="0.25">
      <c r="B161" s="17" t="s">
        <v>266</v>
      </c>
      <c r="C161" s="5" t="s">
        <v>345</v>
      </c>
      <c r="D161" s="6" t="s">
        <v>346</v>
      </c>
      <c r="E161" s="7" t="s">
        <v>21</v>
      </c>
      <c r="F161" s="8">
        <v>32039</v>
      </c>
      <c r="G161" s="9">
        <v>1</v>
      </c>
      <c r="H161" s="8">
        <v>32039</v>
      </c>
      <c r="I161" s="10">
        <f t="shared" si="42"/>
        <v>50</v>
      </c>
      <c r="J161" s="8">
        <v>32039</v>
      </c>
      <c r="K161" s="8" t="s">
        <v>121</v>
      </c>
      <c r="L161" s="8" t="s">
        <v>121</v>
      </c>
      <c r="M161" s="8">
        <f t="shared" si="48"/>
        <v>8887.930401659265</v>
      </c>
      <c r="N161" s="8" t="s">
        <v>121</v>
      </c>
      <c r="O161" s="8" t="s">
        <v>121</v>
      </c>
      <c r="P161" s="8">
        <f t="shared" si="50"/>
        <v>12344.347780082311</v>
      </c>
      <c r="Q161" s="8">
        <f t="shared" si="43"/>
        <v>44498.611111111109</v>
      </c>
    </row>
    <row r="162" spans="2:17" x14ac:dyDescent="0.25">
      <c r="B162" s="17" t="s">
        <v>266</v>
      </c>
      <c r="C162" s="5" t="s">
        <v>347</v>
      </c>
      <c r="D162" s="6" t="s">
        <v>348</v>
      </c>
      <c r="E162" s="7" t="s">
        <v>21</v>
      </c>
      <c r="F162" s="8">
        <v>51600.5</v>
      </c>
      <c r="G162" s="9">
        <v>1</v>
      </c>
      <c r="H162" s="8">
        <v>51600.5</v>
      </c>
      <c r="I162" s="10">
        <f t="shared" si="42"/>
        <v>50</v>
      </c>
      <c r="J162" s="8">
        <v>51600.5</v>
      </c>
      <c r="K162" s="8" t="s">
        <v>121</v>
      </c>
      <c r="L162" s="8" t="s">
        <v>121</v>
      </c>
      <c r="M162" s="8">
        <f t="shared" si="48"/>
        <v>14314.480873024095</v>
      </c>
      <c r="N162" s="8" t="s">
        <v>121</v>
      </c>
      <c r="O162" s="8" t="s">
        <v>121</v>
      </c>
      <c r="P162" s="8">
        <f t="shared" si="50"/>
        <v>19881.223434755684</v>
      </c>
      <c r="Q162" s="8">
        <f t="shared" si="43"/>
        <v>71667.361111111109</v>
      </c>
    </row>
    <row r="163" spans="2:17" x14ac:dyDescent="0.25">
      <c r="B163" s="17" t="s">
        <v>266</v>
      </c>
      <c r="C163" s="5" t="s">
        <v>349</v>
      </c>
      <c r="D163" s="6" t="s">
        <v>350</v>
      </c>
      <c r="E163" s="7" t="s">
        <v>21</v>
      </c>
      <c r="F163" s="8">
        <v>58604</v>
      </c>
      <c r="G163" s="9">
        <v>1</v>
      </c>
      <c r="H163" s="8">
        <v>58604</v>
      </c>
      <c r="I163" s="10">
        <f t="shared" si="42"/>
        <v>50</v>
      </c>
      <c r="J163" s="8">
        <v>58604</v>
      </c>
      <c r="K163" s="8" t="s">
        <v>121</v>
      </c>
      <c r="L163" s="8" t="s">
        <v>121</v>
      </c>
      <c r="M163" s="8">
        <f t="shared" si="48"/>
        <v>16257.319930673231</v>
      </c>
      <c r="N163" s="8" t="s">
        <v>121</v>
      </c>
      <c r="O163" s="8" t="s">
        <v>121</v>
      </c>
      <c r="P163" s="8">
        <f t="shared" si="50"/>
        <v>22579.611014823931</v>
      </c>
      <c r="Q163" s="8">
        <f t="shared" si="43"/>
        <v>81394.444444444438</v>
      </c>
    </row>
    <row r="164" spans="2:17" x14ac:dyDescent="0.25">
      <c r="B164" s="17" t="s">
        <v>266</v>
      </c>
      <c r="C164" s="5" t="s">
        <v>351</v>
      </c>
      <c r="D164" s="6" t="s">
        <v>352</v>
      </c>
      <c r="E164" s="7" t="s">
        <v>21</v>
      </c>
      <c r="F164" s="8">
        <v>78165.5</v>
      </c>
      <c r="G164" s="9">
        <v>1</v>
      </c>
      <c r="H164" s="8">
        <v>78165.5</v>
      </c>
      <c r="I164" s="10">
        <f t="shared" si="42"/>
        <v>50</v>
      </c>
      <c r="J164" s="8">
        <v>78165.5</v>
      </c>
      <c r="K164" s="8" t="s">
        <v>121</v>
      </c>
      <c r="L164" s="8" t="s">
        <v>121</v>
      </c>
      <c r="M164" s="8">
        <f t="shared" si="48"/>
        <v>21683.870402038057</v>
      </c>
      <c r="N164" s="8" t="s">
        <v>121</v>
      </c>
      <c r="O164" s="8" t="s">
        <v>121</v>
      </c>
      <c r="P164" s="8">
        <f t="shared" si="50"/>
        <v>30116.486669497303</v>
      </c>
      <c r="Q164" s="8">
        <f t="shared" si="43"/>
        <v>108563.19444444442</v>
      </c>
    </row>
    <row r="165" spans="2:17" x14ac:dyDescent="0.25">
      <c r="B165" s="17" t="s">
        <v>266</v>
      </c>
      <c r="C165" s="5" t="s">
        <v>353</v>
      </c>
      <c r="D165" s="6" t="s">
        <v>354</v>
      </c>
      <c r="E165" s="7" t="s">
        <v>21</v>
      </c>
      <c r="F165" s="8">
        <v>94185</v>
      </c>
      <c r="G165" s="9">
        <v>1</v>
      </c>
      <c r="H165" s="8">
        <v>94185</v>
      </c>
      <c r="I165" s="10">
        <f t="shared" si="42"/>
        <v>50</v>
      </c>
      <c r="J165" s="8">
        <v>94185</v>
      </c>
      <c r="K165" s="8" t="s">
        <v>121</v>
      </c>
      <c r="L165" s="8" t="s">
        <v>121</v>
      </c>
      <c r="M165" s="8">
        <f t="shared" si="48"/>
        <v>26127.83560286769</v>
      </c>
      <c r="N165" s="8" t="s">
        <v>121</v>
      </c>
      <c r="O165" s="8" t="s">
        <v>121</v>
      </c>
      <c r="P165" s="8">
        <f t="shared" si="50"/>
        <v>36288.660559538454</v>
      </c>
      <c r="Q165" s="8">
        <f t="shared" si="43"/>
        <v>130812.5</v>
      </c>
    </row>
    <row r="166" spans="2:17" x14ac:dyDescent="0.25">
      <c r="B166" s="17" t="s">
        <v>266</v>
      </c>
      <c r="C166" s="5" t="s">
        <v>355</v>
      </c>
      <c r="D166" s="6" t="s">
        <v>356</v>
      </c>
      <c r="E166" s="7" t="s">
        <v>21</v>
      </c>
      <c r="F166" s="8">
        <v>60375</v>
      </c>
      <c r="G166" s="9">
        <v>1</v>
      </c>
      <c r="H166" s="8">
        <v>60375</v>
      </c>
      <c r="I166" s="10">
        <f t="shared" si="42"/>
        <v>50</v>
      </c>
      <c r="J166" s="8">
        <v>60375</v>
      </c>
      <c r="K166" s="8" t="s">
        <v>121</v>
      </c>
      <c r="L166" s="8" t="s">
        <v>121</v>
      </c>
      <c r="M166" s="8">
        <f t="shared" si="48"/>
        <v>16748.612565940828</v>
      </c>
      <c r="N166" s="8" t="s">
        <v>121</v>
      </c>
      <c r="O166" s="8" t="s">
        <v>121</v>
      </c>
      <c r="P166" s="8">
        <f t="shared" si="50"/>
        <v>23261.961897140038</v>
      </c>
      <c r="Q166" s="8">
        <f t="shared" si="43"/>
        <v>83854.166666666657</v>
      </c>
    </row>
    <row r="167" spans="2:17" x14ac:dyDescent="0.25">
      <c r="B167" s="17" t="s">
        <v>266</v>
      </c>
      <c r="C167" s="5" t="s">
        <v>357</v>
      </c>
      <c r="D167" s="6" t="s">
        <v>358</v>
      </c>
      <c r="E167" s="7" t="s">
        <v>21</v>
      </c>
      <c r="F167" s="8">
        <v>92414</v>
      </c>
      <c r="G167" s="9">
        <v>1</v>
      </c>
      <c r="H167" s="8">
        <v>92414</v>
      </c>
      <c r="I167" s="10">
        <f t="shared" si="42"/>
        <v>50</v>
      </c>
      <c r="J167" s="8">
        <v>92414</v>
      </c>
      <c r="K167" s="8" t="s">
        <v>121</v>
      </c>
      <c r="L167" s="8" t="s">
        <v>121</v>
      </c>
      <c r="M167" s="8">
        <f t="shared" si="48"/>
        <v>25636.542967600097</v>
      </c>
      <c r="N167" s="8" t="s">
        <v>121</v>
      </c>
      <c r="O167" s="8" t="s">
        <v>121</v>
      </c>
      <c r="P167" s="8">
        <f t="shared" si="50"/>
        <v>35606.309677222358</v>
      </c>
      <c r="Q167" s="8">
        <f t="shared" si="43"/>
        <v>128352.77777777777</v>
      </c>
    </row>
    <row r="168" spans="2:17" x14ac:dyDescent="0.25">
      <c r="B168" s="17" t="s">
        <v>266</v>
      </c>
      <c r="C168" s="5" t="s">
        <v>359</v>
      </c>
      <c r="D168" s="6" t="s">
        <v>360</v>
      </c>
      <c r="E168" s="7" t="s">
        <v>21</v>
      </c>
      <c r="F168" s="8">
        <v>74543</v>
      </c>
      <c r="G168" s="9">
        <v>1</v>
      </c>
      <c r="H168" s="8">
        <v>74543</v>
      </c>
      <c r="I168" s="10">
        <f t="shared" si="42"/>
        <v>50</v>
      </c>
      <c r="J168" s="8">
        <v>74543</v>
      </c>
      <c r="K168" s="8" t="s">
        <v>121</v>
      </c>
      <c r="L168" s="8" t="s">
        <v>121</v>
      </c>
      <c r="M168" s="8">
        <f t="shared" si="48"/>
        <v>20678.953648081606</v>
      </c>
      <c r="N168" s="8" t="s">
        <v>121</v>
      </c>
      <c r="O168" s="8" t="s">
        <v>121</v>
      </c>
      <c r="P168" s="8">
        <f t="shared" si="50"/>
        <v>28720.768955668893</v>
      </c>
      <c r="Q168" s="8">
        <f t="shared" si="43"/>
        <v>103531.94444444442</v>
      </c>
    </row>
    <row r="169" spans="2:17" x14ac:dyDescent="0.25">
      <c r="B169" s="17" t="s">
        <v>266</v>
      </c>
      <c r="C169" s="5" t="s">
        <v>361</v>
      </c>
      <c r="D169" s="6" t="s">
        <v>362</v>
      </c>
      <c r="E169" s="7" t="s">
        <v>21</v>
      </c>
      <c r="F169" s="8">
        <v>115598</v>
      </c>
      <c r="G169" s="9">
        <v>1</v>
      </c>
      <c r="H169" s="8">
        <v>115598</v>
      </c>
      <c r="I169" s="10">
        <f t="shared" si="42"/>
        <v>50</v>
      </c>
      <c r="J169" s="8">
        <v>115598</v>
      </c>
      <c r="K169" s="8" t="s">
        <v>121</v>
      </c>
      <c r="L169" s="8" t="s">
        <v>121</v>
      </c>
      <c r="M169" s="8">
        <f t="shared" si="48"/>
        <v>32068.010192921371</v>
      </c>
      <c r="N169" s="8" t="s">
        <v>121</v>
      </c>
      <c r="O169" s="8" t="s">
        <v>121</v>
      </c>
      <c r="P169" s="8">
        <f t="shared" si="50"/>
        <v>44538.903045724124</v>
      </c>
      <c r="Q169" s="8">
        <f t="shared" si="43"/>
        <v>160552.77777777775</v>
      </c>
    </row>
    <row r="170" spans="2:17" x14ac:dyDescent="0.25">
      <c r="B170" s="17" t="s">
        <v>266</v>
      </c>
      <c r="C170" s="5" t="s">
        <v>363</v>
      </c>
      <c r="D170" s="6" t="s">
        <v>364</v>
      </c>
      <c r="E170" s="7" t="s">
        <v>21</v>
      </c>
      <c r="F170" s="8">
        <v>131295.5</v>
      </c>
      <c r="G170" s="9">
        <v>1</v>
      </c>
      <c r="H170" s="8">
        <v>131295.5</v>
      </c>
      <c r="I170" s="10">
        <f t="shared" si="42"/>
        <v>50</v>
      </c>
      <c r="J170" s="8">
        <v>131295.5</v>
      </c>
      <c r="K170" s="8" t="s">
        <v>121</v>
      </c>
      <c r="L170" s="8" t="s">
        <v>121</v>
      </c>
      <c r="M170" s="8">
        <f t="shared" si="48"/>
        <v>36422.649460065986</v>
      </c>
      <c r="N170" s="8" t="s">
        <v>121</v>
      </c>
      <c r="O170" s="8" t="s">
        <v>121</v>
      </c>
      <c r="P170" s="8">
        <f t="shared" si="50"/>
        <v>50587.013138980532</v>
      </c>
      <c r="Q170" s="8">
        <f t="shared" si="43"/>
        <v>182354.86111111109</v>
      </c>
    </row>
    <row r="171" spans="2:17" x14ac:dyDescent="0.25">
      <c r="B171" s="17" t="s">
        <v>266</v>
      </c>
      <c r="C171" s="5" t="s">
        <v>365</v>
      </c>
      <c r="D171" s="6" t="s">
        <v>366</v>
      </c>
      <c r="E171" s="7" t="s">
        <v>21</v>
      </c>
      <c r="F171" s="8">
        <v>93299.5</v>
      </c>
      <c r="G171" s="9">
        <v>1</v>
      </c>
      <c r="H171" s="8">
        <v>93299.5</v>
      </c>
      <c r="I171" s="10">
        <f t="shared" si="42"/>
        <v>50</v>
      </c>
      <c r="J171" s="8">
        <v>93299.5</v>
      </c>
      <c r="K171" s="8" t="s">
        <v>121</v>
      </c>
      <c r="L171" s="8" t="s">
        <v>121</v>
      </c>
      <c r="M171" s="8">
        <f t="shared" si="48"/>
        <v>25882.189285233893</v>
      </c>
      <c r="N171" s="8" t="s">
        <v>121</v>
      </c>
      <c r="O171" s="8" t="s">
        <v>121</v>
      </c>
      <c r="P171" s="8">
        <f t="shared" si="50"/>
        <v>35947.485118380406</v>
      </c>
      <c r="Q171" s="8">
        <f t="shared" si="43"/>
        <v>129582.63888888888</v>
      </c>
    </row>
    <row r="172" spans="2:17" x14ac:dyDescent="0.25">
      <c r="B172" s="17" t="s">
        <v>266</v>
      </c>
      <c r="C172" s="5" t="s">
        <v>367</v>
      </c>
      <c r="D172" s="6" t="s">
        <v>368</v>
      </c>
      <c r="E172" s="7" t="s">
        <v>21</v>
      </c>
      <c r="F172" s="8">
        <v>128639</v>
      </c>
      <c r="G172" s="9">
        <v>1</v>
      </c>
      <c r="H172" s="8">
        <v>128639</v>
      </c>
      <c r="I172" s="10">
        <f t="shared" si="42"/>
        <v>50</v>
      </c>
      <c r="J172" s="8">
        <v>128639</v>
      </c>
      <c r="K172" s="8" t="s">
        <v>121</v>
      </c>
      <c r="L172" s="8" t="s">
        <v>121</v>
      </c>
      <c r="M172" s="8">
        <f t="shared" si="48"/>
        <v>35685.710507164593</v>
      </c>
      <c r="N172" s="8" t="s">
        <v>121</v>
      </c>
      <c r="O172" s="8" t="s">
        <v>121</v>
      </c>
      <c r="P172" s="8">
        <f t="shared" si="50"/>
        <v>49563.486815506374</v>
      </c>
      <c r="Q172" s="8">
        <f t="shared" si="43"/>
        <v>178665.27777777775</v>
      </c>
    </row>
    <row r="173" spans="2:17" x14ac:dyDescent="0.25">
      <c r="B173" s="17" t="s">
        <v>266</v>
      </c>
      <c r="C173" s="5" t="s">
        <v>369</v>
      </c>
      <c r="D173" s="6" t="s">
        <v>370</v>
      </c>
      <c r="E173" s="7" t="s">
        <v>21</v>
      </c>
      <c r="F173" s="8">
        <v>108111.5</v>
      </c>
      <c r="G173" s="9">
        <v>1</v>
      </c>
      <c r="H173" s="8">
        <v>108111.5</v>
      </c>
      <c r="I173" s="10">
        <f t="shared" si="42"/>
        <v>50</v>
      </c>
      <c r="J173" s="8">
        <v>108111.5</v>
      </c>
      <c r="K173" s="8" t="s">
        <v>121</v>
      </c>
      <c r="L173" s="8" t="s">
        <v>121</v>
      </c>
      <c r="M173" s="8">
        <f t="shared" si="48"/>
        <v>29991.182234744709</v>
      </c>
      <c r="N173" s="8" t="s">
        <v>121</v>
      </c>
      <c r="O173" s="8" t="s">
        <v>121</v>
      </c>
      <c r="P173" s="8">
        <f t="shared" si="50"/>
        <v>41654.419770478758</v>
      </c>
      <c r="Q173" s="8">
        <f t="shared" si="43"/>
        <v>150154.86111111109</v>
      </c>
    </row>
    <row r="174" spans="2:17" x14ac:dyDescent="0.25">
      <c r="B174" s="17" t="s">
        <v>266</v>
      </c>
      <c r="C174" s="5" t="s">
        <v>371</v>
      </c>
      <c r="D174" s="6" t="s">
        <v>372</v>
      </c>
      <c r="E174" s="7" t="s">
        <v>21</v>
      </c>
      <c r="F174" s="8">
        <v>154882</v>
      </c>
      <c r="G174" s="9">
        <v>1</v>
      </c>
      <c r="H174" s="8">
        <v>154882</v>
      </c>
      <c r="I174" s="10">
        <f t="shared" si="42"/>
        <v>50</v>
      </c>
      <c r="J174" s="8">
        <v>154882</v>
      </c>
      <c r="K174" s="8" t="s">
        <v>121</v>
      </c>
      <c r="L174" s="8" t="s">
        <v>121</v>
      </c>
      <c r="M174" s="8">
        <f t="shared" si="48"/>
        <v>42965.774102493539</v>
      </c>
      <c r="N174" s="8" t="s">
        <v>121</v>
      </c>
      <c r="O174" s="8" t="s">
        <v>121</v>
      </c>
      <c r="P174" s="8">
        <f t="shared" si="50"/>
        <v>59674.686253463246</v>
      </c>
      <c r="Q174" s="8">
        <f t="shared" si="43"/>
        <v>215113.88888888885</v>
      </c>
    </row>
    <row r="175" spans="2:17" x14ac:dyDescent="0.25">
      <c r="B175" s="17" t="s">
        <v>266</v>
      </c>
      <c r="C175" s="5" t="s">
        <v>373</v>
      </c>
      <c r="D175" s="6" t="s">
        <v>374</v>
      </c>
      <c r="E175" s="7" t="s">
        <v>21</v>
      </c>
      <c r="F175" s="8">
        <v>173558</v>
      </c>
      <c r="G175" s="9">
        <v>1</v>
      </c>
      <c r="H175" s="8">
        <v>173558</v>
      </c>
      <c r="I175" s="10">
        <f t="shared" si="42"/>
        <v>50</v>
      </c>
      <c r="J175" s="8">
        <v>173558</v>
      </c>
      <c r="K175" s="8" t="s">
        <v>121</v>
      </c>
      <c r="L175" s="8" t="s">
        <v>121</v>
      </c>
      <c r="M175" s="8">
        <f t="shared" si="48"/>
        <v>48146.678256224564</v>
      </c>
      <c r="N175" s="8" t="s">
        <v>121</v>
      </c>
      <c r="O175" s="8" t="s">
        <v>121</v>
      </c>
      <c r="P175" s="8">
        <f t="shared" si="50"/>
        <v>66870.386466978554</v>
      </c>
      <c r="Q175" s="8">
        <f t="shared" si="43"/>
        <v>241052.77777777775</v>
      </c>
    </row>
    <row r="176" spans="2:17" x14ac:dyDescent="0.25">
      <c r="B176" s="17" t="s">
        <v>375</v>
      </c>
      <c r="C176" s="5" t="s">
        <v>376</v>
      </c>
      <c r="D176" s="6" t="s">
        <v>377</v>
      </c>
      <c r="E176" s="7" t="s">
        <v>21</v>
      </c>
      <c r="F176" s="8">
        <v>35822.5</v>
      </c>
      <c r="G176" s="9">
        <v>1</v>
      </c>
      <c r="H176" s="8">
        <v>35822.5</v>
      </c>
      <c r="I176" s="10">
        <f t="shared" si="42"/>
        <v>50</v>
      </c>
      <c r="J176" s="8">
        <v>35822.5</v>
      </c>
      <c r="K176" s="8">
        <f t="shared" ref="K176:K185" si="51">-PMT(12%,1,J176)</f>
        <v>40121.200000000004</v>
      </c>
      <c r="L176" s="8" t="s">
        <v>121</v>
      </c>
      <c r="M176" s="8" t="s">
        <v>121</v>
      </c>
      <c r="N176" s="8">
        <f t="shared" ref="N176" si="52">K176/(1-$N$1)/(1-$N$2)</f>
        <v>55723.888888888891</v>
      </c>
      <c r="O176" s="8" t="s">
        <v>121</v>
      </c>
      <c r="P176" s="8" t="s">
        <v>121</v>
      </c>
      <c r="Q176" s="8">
        <f t="shared" si="43"/>
        <v>49753.472222222212</v>
      </c>
    </row>
    <row r="177" spans="2:17" x14ac:dyDescent="0.25">
      <c r="B177" s="17" t="s">
        <v>375</v>
      </c>
      <c r="C177" s="5" t="s">
        <v>378</v>
      </c>
      <c r="D177" s="6" t="s">
        <v>379</v>
      </c>
      <c r="E177" s="7" t="s">
        <v>21</v>
      </c>
      <c r="F177" s="8">
        <v>38801</v>
      </c>
      <c r="G177" s="9">
        <v>1</v>
      </c>
      <c r="H177" s="8">
        <v>38801</v>
      </c>
      <c r="I177" s="10">
        <f t="shared" si="42"/>
        <v>50</v>
      </c>
      <c r="J177" s="8">
        <v>38801</v>
      </c>
      <c r="K177" s="8">
        <f t="shared" si="51"/>
        <v>43457.120000000003</v>
      </c>
      <c r="L177" s="8" t="s">
        <v>121</v>
      </c>
      <c r="M177" s="8" t="s">
        <v>121</v>
      </c>
      <c r="N177" s="8">
        <f t="shared" ref="N177:N194" si="53">K177/(1-$N$1)/(1-$N$2)</f>
        <v>60357.111111111117</v>
      </c>
      <c r="O177" s="8" t="s">
        <v>121</v>
      </c>
      <c r="P177" s="8" t="s">
        <v>121</v>
      </c>
      <c r="Q177" s="8">
        <f t="shared" si="43"/>
        <v>53890.277777777774</v>
      </c>
    </row>
    <row r="178" spans="2:17" x14ac:dyDescent="0.25">
      <c r="B178" s="17" t="s">
        <v>375</v>
      </c>
      <c r="C178" s="5" t="s">
        <v>380</v>
      </c>
      <c r="D178" s="6" t="s">
        <v>381</v>
      </c>
      <c r="E178" s="7" t="s">
        <v>21</v>
      </c>
      <c r="F178" s="8">
        <v>49749</v>
      </c>
      <c r="G178" s="9">
        <v>1</v>
      </c>
      <c r="H178" s="8">
        <v>49749</v>
      </c>
      <c r="I178" s="10">
        <f t="shared" si="42"/>
        <v>50</v>
      </c>
      <c r="J178" s="8">
        <v>49749</v>
      </c>
      <c r="K178" s="8">
        <f t="shared" si="51"/>
        <v>55718.879999999997</v>
      </c>
      <c r="L178" s="8" t="s">
        <v>121</v>
      </c>
      <c r="M178" s="8" t="s">
        <v>121</v>
      </c>
      <c r="N178" s="8">
        <f t="shared" si="53"/>
        <v>77387.333333333328</v>
      </c>
      <c r="O178" s="8" t="s">
        <v>121</v>
      </c>
      <c r="P178" s="8" t="s">
        <v>121</v>
      </c>
      <c r="Q178" s="8">
        <f t="shared" si="43"/>
        <v>69095.833333333328</v>
      </c>
    </row>
    <row r="179" spans="2:17" x14ac:dyDescent="0.25">
      <c r="B179" s="17" t="s">
        <v>375</v>
      </c>
      <c r="C179" s="5" t="s">
        <v>382</v>
      </c>
      <c r="D179" s="6" t="s">
        <v>383</v>
      </c>
      <c r="E179" s="7" t="s">
        <v>21</v>
      </c>
      <c r="F179" s="8">
        <v>57235.5</v>
      </c>
      <c r="G179" s="9">
        <v>1</v>
      </c>
      <c r="H179" s="8">
        <v>57235.5</v>
      </c>
      <c r="I179" s="10">
        <f t="shared" si="42"/>
        <v>50</v>
      </c>
      <c r="J179" s="8">
        <v>57235.5</v>
      </c>
      <c r="K179" s="8">
        <f t="shared" si="51"/>
        <v>64103.759999999995</v>
      </c>
      <c r="L179" s="8" t="s">
        <v>121</v>
      </c>
      <c r="M179" s="8" t="s">
        <v>121</v>
      </c>
      <c r="N179" s="8">
        <f t="shared" si="53"/>
        <v>89032.999999999985</v>
      </c>
      <c r="O179" s="8" t="s">
        <v>121</v>
      </c>
      <c r="P179" s="8" t="s">
        <v>121</v>
      </c>
      <c r="Q179" s="8">
        <f t="shared" si="43"/>
        <v>79493.75</v>
      </c>
    </row>
    <row r="180" spans="2:17" x14ac:dyDescent="0.25">
      <c r="B180" s="17" t="s">
        <v>375</v>
      </c>
      <c r="C180" s="5" t="s">
        <v>384</v>
      </c>
      <c r="D180" s="6" t="s">
        <v>385</v>
      </c>
      <c r="E180" s="7" t="s">
        <v>21</v>
      </c>
      <c r="F180" s="8">
        <v>62146</v>
      </c>
      <c r="G180" s="9">
        <v>1</v>
      </c>
      <c r="H180" s="8">
        <v>62146</v>
      </c>
      <c r="I180" s="10">
        <f t="shared" si="42"/>
        <v>50</v>
      </c>
      <c r="J180" s="8">
        <v>62146</v>
      </c>
      <c r="K180" s="8">
        <f t="shared" si="51"/>
        <v>69603.520000000004</v>
      </c>
      <c r="L180" s="8" t="s">
        <v>121</v>
      </c>
      <c r="M180" s="8" t="s">
        <v>121</v>
      </c>
      <c r="N180" s="8">
        <f t="shared" si="53"/>
        <v>96671.555555555547</v>
      </c>
      <c r="O180" s="8" t="s">
        <v>121</v>
      </c>
      <c r="P180" s="8" t="s">
        <v>121</v>
      </c>
      <c r="Q180" s="8">
        <f t="shared" si="43"/>
        <v>86313.888888888876</v>
      </c>
    </row>
    <row r="181" spans="2:17" x14ac:dyDescent="0.25">
      <c r="B181" s="17" t="s">
        <v>375</v>
      </c>
      <c r="C181" s="5" t="s">
        <v>384</v>
      </c>
      <c r="D181" s="6" t="s">
        <v>385</v>
      </c>
      <c r="E181" s="7" t="s">
        <v>21</v>
      </c>
      <c r="F181" s="8">
        <v>62146</v>
      </c>
      <c r="G181" s="9">
        <v>1</v>
      </c>
      <c r="H181" s="8">
        <v>62146</v>
      </c>
      <c r="I181" s="10">
        <f t="shared" si="42"/>
        <v>50</v>
      </c>
      <c r="J181" s="8">
        <v>62146</v>
      </c>
      <c r="K181" s="8">
        <f t="shared" si="51"/>
        <v>69603.520000000004</v>
      </c>
      <c r="L181" s="8" t="s">
        <v>121</v>
      </c>
      <c r="M181" s="8" t="s">
        <v>121</v>
      </c>
      <c r="N181" s="8">
        <f t="shared" si="53"/>
        <v>96671.555555555547</v>
      </c>
      <c r="O181" s="8" t="s">
        <v>121</v>
      </c>
      <c r="P181" s="8" t="s">
        <v>121</v>
      </c>
      <c r="Q181" s="8">
        <f t="shared" si="43"/>
        <v>86313.888888888876</v>
      </c>
    </row>
    <row r="182" spans="2:17" x14ac:dyDescent="0.25">
      <c r="B182" s="17" t="s">
        <v>375</v>
      </c>
      <c r="C182" s="5" t="s">
        <v>386</v>
      </c>
      <c r="D182" s="6" t="s">
        <v>387</v>
      </c>
      <c r="E182" s="7" t="s">
        <v>21</v>
      </c>
      <c r="F182" s="8">
        <v>32844</v>
      </c>
      <c r="G182" s="9">
        <v>1</v>
      </c>
      <c r="H182" s="8">
        <v>32844</v>
      </c>
      <c r="I182" s="10">
        <f t="shared" si="42"/>
        <v>50</v>
      </c>
      <c r="J182" s="8">
        <v>32844</v>
      </c>
      <c r="K182" s="8">
        <f t="shared" si="51"/>
        <v>36785.279999999999</v>
      </c>
      <c r="L182" s="8" t="s">
        <v>121</v>
      </c>
      <c r="M182" s="8" t="s">
        <v>121</v>
      </c>
      <c r="N182" s="8">
        <f t="shared" si="53"/>
        <v>51090.666666666664</v>
      </c>
      <c r="O182" s="8" t="s">
        <v>121</v>
      </c>
      <c r="P182" s="8" t="s">
        <v>121</v>
      </c>
      <c r="Q182" s="8">
        <f t="shared" si="43"/>
        <v>45616.666666666664</v>
      </c>
    </row>
    <row r="183" spans="2:17" x14ac:dyDescent="0.25">
      <c r="B183" s="17" t="s">
        <v>375</v>
      </c>
      <c r="C183" s="5" t="s">
        <v>388</v>
      </c>
      <c r="D183" s="6" t="s">
        <v>389</v>
      </c>
      <c r="E183" s="7" t="s">
        <v>21</v>
      </c>
      <c r="F183" s="8">
        <v>44758</v>
      </c>
      <c r="G183" s="9">
        <v>1</v>
      </c>
      <c r="H183" s="8">
        <v>44758</v>
      </c>
      <c r="I183" s="10">
        <f t="shared" si="42"/>
        <v>50</v>
      </c>
      <c r="J183" s="8">
        <v>44758</v>
      </c>
      <c r="K183" s="8">
        <f t="shared" si="51"/>
        <v>50128.960000000006</v>
      </c>
      <c r="L183" s="8" t="s">
        <v>121</v>
      </c>
      <c r="M183" s="8" t="s">
        <v>121</v>
      </c>
      <c r="N183" s="8">
        <f t="shared" si="53"/>
        <v>69623.555555555547</v>
      </c>
      <c r="O183" s="8" t="s">
        <v>121</v>
      </c>
      <c r="P183" s="8" t="s">
        <v>121</v>
      </c>
      <c r="Q183" s="8">
        <f t="shared" si="43"/>
        <v>62163.888888888883</v>
      </c>
    </row>
    <row r="184" spans="2:17" x14ac:dyDescent="0.25">
      <c r="B184" s="17" t="s">
        <v>375</v>
      </c>
      <c r="C184" s="5" t="s">
        <v>390</v>
      </c>
      <c r="D184" s="6" t="s">
        <v>391</v>
      </c>
      <c r="E184" s="7" t="s">
        <v>21</v>
      </c>
      <c r="F184" s="8">
        <v>37835</v>
      </c>
      <c r="G184" s="9">
        <v>1</v>
      </c>
      <c r="H184" s="8">
        <v>37835</v>
      </c>
      <c r="I184" s="10">
        <f t="shared" si="42"/>
        <v>50</v>
      </c>
      <c r="J184" s="8">
        <v>37835</v>
      </c>
      <c r="K184" s="8">
        <f t="shared" si="51"/>
        <v>42375.200000000004</v>
      </c>
      <c r="L184" s="8" t="s">
        <v>121</v>
      </c>
      <c r="M184" s="8" t="s">
        <v>121</v>
      </c>
      <c r="N184" s="8">
        <f t="shared" si="53"/>
        <v>58854.444444444453</v>
      </c>
      <c r="O184" s="8" t="s">
        <v>121</v>
      </c>
      <c r="P184" s="8" t="s">
        <v>121</v>
      </c>
      <c r="Q184" s="8">
        <f t="shared" si="43"/>
        <v>52548.611111111109</v>
      </c>
    </row>
    <row r="185" spans="2:17" x14ac:dyDescent="0.25">
      <c r="B185" s="17" t="s">
        <v>375</v>
      </c>
      <c r="C185" s="5" t="s">
        <v>392</v>
      </c>
      <c r="D185" s="6" t="s">
        <v>393</v>
      </c>
      <c r="E185" s="7" t="s">
        <v>21</v>
      </c>
      <c r="F185" s="8">
        <v>53693.5</v>
      </c>
      <c r="G185" s="9">
        <v>1</v>
      </c>
      <c r="H185" s="8">
        <v>53693.5</v>
      </c>
      <c r="I185" s="10">
        <f t="shared" si="42"/>
        <v>50</v>
      </c>
      <c r="J185" s="8">
        <v>53693.5</v>
      </c>
      <c r="K185" s="8">
        <f t="shared" si="51"/>
        <v>60136.72</v>
      </c>
      <c r="L185" s="8" t="s">
        <v>121</v>
      </c>
      <c r="M185" s="8" t="s">
        <v>121</v>
      </c>
      <c r="N185" s="8">
        <f t="shared" si="53"/>
        <v>83523.222222222219</v>
      </c>
      <c r="O185" s="8" t="s">
        <v>121</v>
      </c>
      <c r="P185" s="8" t="s">
        <v>121</v>
      </c>
      <c r="Q185" s="8">
        <f t="shared" si="43"/>
        <v>74574.305555555547</v>
      </c>
    </row>
    <row r="186" spans="2:17" x14ac:dyDescent="0.25">
      <c r="B186" s="17" t="s">
        <v>375</v>
      </c>
      <c r="C186" s="5" t="s">
        <v>394</v>
      </c>
      <c r="D186" s="6" t="s">
        <v>395</v>
      </c>
      <c r="E186" s="7" t="s">
        <v>21</v>
      </c>
      <c r="F186" s="8">
        <v>58845.5</v>
      </c>
      <c r="G186" s="9">
        <v>1</v>
      </c>
      <c r="H186" s="8">
        <v>58845.5</v>
      </c>
      <c r="I186" s="10">
        <f t="shared" si="42"/>
        <v>50</v>
      </c>
      <c r="J186" s="8">
        <v>58845.5</v>
      </c>
      <c r="K186" s="8">
        <f t="shared" ref="K186:K194" si="54">-PMT(12%,3,J186)</f>
        <v>24500.263935514464</v>
      </c>
      <c r="L186" s="8" t="s">
        <v>121</v>
      </c>
      <c r="M186" s="8" t="s">
        <v>121</v>
      </c>
      <c r="N186" s="8">
        <f t="shared" si="53"/>
        <v>34028.144354881195</v>
      </c>
      <c r="O186" s="8" t="s">
        <v>121</v>
      </c>
      <c r="P186" s="8" t="s">
        <v>121</v>
      </c>
      <c r="Q186" s="8">
        <f t="shared" si="43"/>
        <v>81729.861111111109</v>
      </c>
    </row>
    <row r="187" spans="2:17" x14ac:dyDescent="0.25">
      <c r="B187" s="17" t="s">
        <v>375</v>
      </c>
      <c r="C187" s="5" t="s">
        <v>396</v>
      </c>
      <c r="D187" s="6" t="s">
        <v>397</v>
      </c>
      <c r="E187" s="7" t="s">
        <v>21</v>
      </c>
      <c r="F187" s="8">
        <v>79936.5</v>
      </c>
      <c r="G187" s="9">
        <v>1</v>
      </c>
      <c r="H187" s="8">
        <v>79936.5</v>
      </c>
      <c r="I187" s="10">
        <f t="shared" si="42"/>
        <v>50</v>
      </c>
      <c r="J187" s="8">
        <v>79936.5</v>
      </c>
      <c r="K187" s="8">
        <f t="shared" si="54"/>
        <v>33281.480284495025</v>
      </c>
      <c r="L187" s="8" t="s">
        <v>121</v>
      </c>
      <c r="M187" s="8" t="s">
        <v>121</v>
      </c>
      <c r="N187" s="8">
        <f t="shared" si="53"/>
        <v>46224.278172909748</v>
      </c>
      <c r="O187" s="8" t="s">
        <v>121</v>
      </c>
      <c r="P187" s="8" t="s">
        <v>121</v>
      </c>
      <c r="Q187" s="8">
        <f t="shared" si="43"/>
        <v>111022.91666666666</v>
      </c>
    </row>
    <row r="188" spans="2:17" x14ac:dyDescent="0.25">
      <c r="B188" s="17" t="s">
        <v>375</v>
      </c>
      <c r="C188" s="5" t="s">
        <v>398</v>
      </c>
      <c r="D188" s="6" t="s">
        <v>399</v>
      </c>
      <c r="E188" s="7" t="s">
        <v>21</v>
      </c>
      <c r="F188" s="8">
        <v>96680.5</v>
      </c>
      <c r="G188" s="9">
        <v>1</v>
      </c>
      <c r="H188" s="8">
        <v>96680.5</v>
      </c>
      <c r="I188" s="10">
        <f t="shared" si="42"/>
        <v>50</v>
      </c>
      <c r="J188" s="8">
        <v>96680.5</v>
      </c>
      <c r="K188" s="8">
        <f t="shared" si="54"/>
        <v>40252.827614983406</v>
      </c>
      <c r="L188" s="8" t="s">
        <v>121</v>
      </c>
      <c r="M188" s="8" t="s">
        <v>121</v>
      </c>
      <c r="N188" s="8">
        <f t="shared" si="53"/>
        <v>55906.705020810281</v>
      </c>
      <c r="O188" s="8" t="s">
        <v>121</v>
      </c>
      <c r="P188" s="8" t="s">
        <v>121</v>
      </c>
      <c r="Q188" s="8">
        <f t="shared" si="43"/>
        <v>134278.47222222222</v>
      </c>
    </row>
    <row r="189" spans="2:17" x14ac:dyDescent="0.25">
      <c r="B189" s="17" t="s">
        <v>375</v>
      </c>
      <c r="C189" s="5" t="s">
        <v>400</v>
      </c>
      <c r="D189" s="6" t="s">
        <v>401</v>
      </c>
      <c r="E189" s="7" t="s">
        <v>21</v>
      </c>
      <c r="F189" s="8">
        <v>106260</v>
      </c>
      <c r="G189" s="9">
        <v>1</v>
      </c>
      <c r="H189" s="8">
        <v>106260</v>
      </c>
      <c r="I189" s="10">
        <f t="shared" si="42"/>
        <v>50</v>
      </c>
      <c r="J189" s="8">
        <v>106260</v>
      </c>
      <c r="K189" s="8">
        <f t="shared" si="54"/>
        <v>44241.242674253204</v>
      </c>
      <c r="L189" s="8" t="s">
        <v>121</v>
      </c>
      <c r="M189" s="8" t="s">
        <v>121</v>
      </c>
      <c r="N189" s="8">
        <f t="shared" si="53"/>
        <v>61446.170380907221</v>
      </c>
      <c r="O189" s="8" t="s">
        <v>121</v>
      </c>
      <c r="P189" s="8" t="s">
        <v>121</v>
      </c>
      <c r="Q189" s="8">
        <f t="shared" si="43"/>
        <v>147583.33333333331</v>
      </c>
    </row>
    <row r="190" spans="2:17" x14ac:dyDescent="0.25">
      <c r="B190" s="17" t="s">
        <v>375</v>
      </c>
      <c r="C190" s="5" t="s">
        <v>402</v>
      </c>
      <c r="D190" s="6" t="s">
        <v>403</v>
      </c>
      <c r="E190" s="7" t="s">
        <v>21</v>
      </c>
      <c r="F190" s="8">
        <v>47414.5</v>
      </c>
      <c r="G190" s="9">
        <v>1</v>
      </c>
      <c r="H190" s="8">
        <v>47414.5</v>
      </c>
      <c r="I190" s="10">
        <f t="shared" si="42"/>
        <v>50</v>
      </c>
      <c r="J190" s="8">
        <v>47414.5</v>
      </c>
      <c r="K190" s="8">
        <f t="shared" ref="K190:K193" si="55">-PMT(12%,1,J190)</f>
        <v>53104.240000000005</v>
      </c>
      <c r="L190" s="8" t="s">
        <v>121</v>
      </c>
      <c r="M190" s="8" t="s">
        <v>121</v>
      </c>
      <c r="N190" s="8">
        <f t="shared" si="53"/>
        <v>73755.888888888891</v>
      </c>
      <c r="O190" s="8" t="s">
        <v>121</v>
      </c>
      <c r="P190" s="8" t="s">
        <v>121</v>
      </c>
      <c r="Q190" s="8">
        <f t="shared" si="43"/>
        <v>65853.472222222219</v>
      </c>
    </row>
    <row r="191" spans="2:17" x14ac:dyDescent="0.25">
      <c r="B191" s="17" t="s">
        <v>375</v>
      </c>
      <c r="C191" s="5" t="s">
        <v>404</v>
      </c>
      <c r="D191" s="6" t="s">
        <v>405</v>
      </c>
      <c r="E191" s="7" t="s">
        <v>21</v>
      </c>
      <c r="F191" s="8">
        <v>83398</v>
      </c>
      <c r="G191" s="9">
        <v>1</v>
      </c>
      <c r="H191" s="8">
        <v>83398</v>
      </c>
      <c r="I191" s="10">
        <f t="shared" si="42"/>
        <v>50</v>
      </c>
      <c r="J191" s="8">
        <v>83398</v>
      </c>
      <c r="K191" s="8">
        <f t="shared" si="55"/>
        <v>93405.759999999995</v>
      </c>
      <c r="L191" s="8" t="s">
        <v>121</v>
      </c>
      <c r="M191" s="8" t="s">
        <v>121</v>
      </c>
      <c r="N191" s="8">
        <f t="shared" si="53"/>
        <v>129730.22222222222</v>
      </c>
      <c r="O191" s="8" t="s">
        <v>121</v>
      </c>
      <c r="P191" s="8" t="s">
        <v>121</v>
      </c>
      <c r="Q191" s="8">
        <f t="shared" si="43"/>
        <v>115830.55555555555</v>
      </c>
    </row>
    <row r="192" spans="2:17" x14ac:dyDescent="0.25">
      <c r="B192" s="17" t="s">
        <v>375</v>
      </c>
      <c r="C192" s="5" t="s">
        <v>406</v>
      </c>
      <c r="D192" s="6" t="s">
        <v>407</v>
      </c>
      <c r="E192" s="7" t="s">
        <v>21</v>
      </c>
      <c r="F192" s="8">
        <v>78165.5</v>
      </c>
      <c r="G192" s="9">
        <v>1</v>
      </c>
      <c r="H192" s="8">
        <v>78165.5</v>
      </c>
      <c r="I192" s="10">
        <f t="shared" si="42"/>
        <v>50</v>
      </c>
      <c r="J192" s="8">
        <v>78165.5</v>
      </c>
      <c r="K192" s="8">
        <f t="shared" si="55"/>
        <v>87545.36</v>
      </c>
      <c r="L192" s="8" t="s">
        <v>121</v>
      </c>
      <c r="M192" s="8" t="s">
        <v>121</v>
      </c>
      <c r="N192" s="8">
        <f t="shared" si="53"/>
        <v>121590.77777777778</v>
      </c>
      <c r="O192" s="8" t="s">
        <v>121</v>
      </c>
      <c r="P192" s="8" t="s">
        <v>121</v>
      </c>
      <c r="Q192" s="8">
        <f t="shared" si="43"/>
        <v>108563.19444444442</v>
      </c>
    </row>
    <row r="193" spans="2:17" x14ac:dyDescent="0.25">
      <c r="B193" s="17" t="s">
        <v>375</v>
      </c>
      <c r="C193" s="5" t="s">
        <v>408</v>
      </c>
      <c r="D193" s="6" t="s">
        <v>409</v>
      </c>
      <c r="E193" s="7" t="s">
        <v>21</v>
      </c>
      <c r="F193" s="8">
        <v>122682</v>
      </c>
      <c r="G193" s="9">
        <v>1</v>
      </c>
      <c r="H193" s="8">
        <v>122682</v>
      </c>
      <c r="I193" s="10">
        <f t="shared" si="42"/>
        <v>50</v>
      </c>
      <c r="J193" s="8">
        <v>122682</v>
      </c>
      <c r="K193" s="8">
        <f t="shared" si="55"/>
        <v>137403.84</v>
      </c>
      <c r="L193" s="8" t="s">
        <v>121</v>
      </c>
      <c r="M193" s="8" t="s">
        <v>121</v>
      </c>
      <c r="N193" s="8">
        <f t="shared" si="53"/>
        <v>190838.66666666663</v>
      </c>
      <c r="O193" s="8" t="s">
        <v>121</v>
      </c>
      <c r="P193" s="8" t="s">
        <v>121</v>
      </c>
      <c r="Q193" s="8">
        <f t="shared" si="43"/>
        <v>170391.66666666666</v>
      </c>
    </row>
    <row r="194" spans="2:17" x14ac:dyDescent="0.25">
      <c r="B194" s="17" t="s">
        <v>375</v>
      </c>
      <c r="C194" s="5" t="s">
        <v>410</v>
      </c>
      <c r="D194" s="6" t="s">
        <v>411</v>
      </c>
      <c r="E194" s="7" t="s">
        <v>21</v>
      </c>
      <c r="F194" s="8">
        <v>117449.5</v>
      </c>
      <c r="G194" s="9">
        <v>1</v>
      </c>
      <c r="H194" s="8">
        <v>117449.5</v>
      </c>
      <c r="I194" s="10">
        <f t="shared" si="42"/>
        <v>50</v>
      </c>
      <c r="J194" s="8">
        <v>117449.5</v>
      </c>
      <c r="K194" s="8">
        <f t="shared" si="54"/>
        <v>48899.979592223805</v>
      </c>
      <c r="L194" s="8" t="s">
        <v>121</v>
      </c>
      <c r="M194" s="8" t="s">
        <v>121</v>
      </c>
      <c r="N194" s="8">
        <f t="shared" si="53"/>
        <v>67916.638322533065</v>
      </c>
      <c r="O194" s="8" t="s">
        <v>121</v>
      </c>
      <c r="P194" s="8" t="s">
        <v>121</v>
      </c>
      <c r="Q194" s="8">
        <f t="shared" si="43"/>
        <v>163124.30555555553</v>
      </c>
    </row>
    <row r="195" spans="2:17" x14ac:dyDescent="0.25">
      <c r="B195" s="17" t="s">
        <v>375</v>
      </c>
      <c r="C195" s="5" t="s">
        <v>412</v>
      </c>
      <c r="D195" s="6" t="s">
        <v>413</v>
      </c>
      <c r="E195" s="7" t="s">
        <v>21</v>
      </c>
      <c r="F195" s="8">
        <v>80580.5</v>
      </c>
      <c r="G195" s="9">
        <v>1</v>
      </c>
      <c r="H195" s="8">
        <v>80580.5</v>
      </c>
      <c r="I195" s="10">
        <f t="shared" si="42"/>
        <v>50</v>
      </c>
      <c r="J195" s="8">
        <v>80580.5</v>
      </c>
      <c r="K195" s="8" t="s">
        <v>121</v>
      </c>
      <c r="L195" s="8">
        <f t="shared" ref="L195" si="56">-PMT(12%,3,J195)</f>
        <v>33549.609027975341</v>
      </c>
      <c r="M195" s="8" t="s">
        <v>121</v>
      </c>
      <c r="N195" s="8" t="s">
        <v>121</v>
      </c>
      <c r="O195" s="8">
        <f t="shared" ref="O195" si="57">L195/(1-$O$1)/(1-$O$2)</f>
        <v>46596.679205521301</v>
      </c>
      <c r="P195" s="8" t="s">
        <v>121</v>
      </c>
      <c r="Q195" s="8">
        <f t="shared" si="43"/>
        <v>111917.36111111111</v>
      </c>
    </row>
    <row r="196" spans="2:17" x14ac:dyDescent="0.25">
      <c r="B196" s="17" t="s">
        <v>375</v>
      </c>
      <c r="C196" s="5" t="s">
        <v>414</v>
      </c>
      <c r="D196" s="6" t="s">
        <v>415</v>
      </c>
      <c r="E196" s="7" t="s">
        <v>21</v>
      </c>
      <c r="F196" s="8">
        <v>87342.5</v>
      </c>
      <c r="G196" s="9">
        <v>1</v>
      </c>
      <c r="H196" s="8">
        <v>87342.5</v>
      </c>
      <c r="I196" s="10">
        <f t="shared" ref="I196:I259" si="58">$I$1</f>
        <v>50</v>
      </c>
      <c r="J196" s="8">
        <v>87342.5</v>
      </c>
      <c r="K196" s="8" t="s">
        <v>121</v>
      </c>
      <c r="L196" s="8">
        <f t="shared" ref="L196:L211" si="59">-PMT(12%,3,J196)</f>
        <v>36364.96083451873</v>
      </c>
      <c r="M196" s="8" t="s">
        <v>121</v>
      </c>
      <c r="N196" s="8" t="s">
        <v>121</v>
      </c>
      <c r="O196" s="8">
        <f t="shared" ref="O196:O211" si="60">L196/(1-$O$1)/(1-$O$2)</f>
        <v>50506.890047942674</v>
      </c>
      <c r="P196" s="8" t="s">
        <v>121</v>
      </c>
      <c r="Q196" s="8">
        <f t="shared" si="43"/>
        <v>121309.02777777777</v>
      </c>
    </row>
    <row r="197" spans="2:17" x14ac:dyDescent="0.25">
      <c r="B197" s="17" t="s">
        <v>375</v>
      </c>
      <c r="C197" s="5" t="s">
        <v>416</v>
      </c>
      <c r="D197" s="6" t="s">
        <v>417</v>
      </c>
      <c r="E197" s="7" t="s">
        <v>21</v>
      </c>
      <c r="F197" s="8">
        <v>111975.5</v>
      </c>
      <c r="G197" s="9">
        <v>1</v>
      </c>
      <c r="H197" s="8">
        <v>111975.5</v>
      </c>
      <c r="I197" s="10">
        <f t="shared" si="58"/>
        <v>50</v>
      </c>
      <c r="J197" s="8">
        <v>111975.5</v>
      </c>
      <c r="K197" s="8" t="s">
        <v>121</v>
      </c>
      <c r="L197" s="8">
        <f t="shared" si="59"/>
        <v>46620.885272641062</v>
      </c>
      <c r="M197" s="8" t="s">
        <v>121</v>
      </c>
      <c r="N197" s="8" t="s">
        <v>121</v>
      </c>
      <c r="O197" s="8">
        <f t="shared" si="60"/>
        <v>64751.229545334805</v>
      </c>
      <c r="P197" s="8" t="s">
        <v>121</v>
      </c>
      <c r="Q197" s="8">
        <f t="shared" ref="Q197:Q260" si="61">J197/(1-$P$1)/(1-$P$2)</f>
        <v>155521.52777777775</v>
      </c>
    </row>
    <row r="198" spans="2:17" x14ac:dyDescent="0.25">
      <c r="B198" s="17" t="s">
        <v>375</v>
      </c>
      <c r="C198" s="5" t="s">
        <v>418</v>
      </c>
      <c r="D198" s="6" t="s">
        <v>419</v>
      </c>
      <c r="E198" s="7" t="s">
        <v>21</v>
      </c>
      <c r="F198" s="8">
        <v>128800</v>
      </c>
      <c r="G198" s="9">
        <v>1</v>
      </c>
      <c r="H198" s="8">
        <v>128800</v>
      </c>
      <c r="I198" s="10">
        <f t="shared" si="58"/>
        <v>50</v>
      </c>
      <c r="J198" s="8">
        <v>128800</v>
      </c>
      <c r="K198" s="8" t="s">
        <v>121</v>
      </c>
      <c r="L198" s="8">
        <f t="shared" si="59"/>
        <v>53625.748696064489</v>
      </c>
      <c r="M198" s="8" t="s">
        <v>121</v>
      </c>
      <c r="N198" s="8" t="s">
        <v>121</v>
      </c>
      <c r="O198" s="8">
        <f t="shared" si="60"/>
        <v>74480.206522311782</v>
      </c>
      <c r="P198" s="8" t="s">
        <v>121</v>
      </c>
      <c r="Q198" s="8">
        <f t="shared" si="61"/>
        <v>178888.88888888885</v>
      </c>
    </row>
    <row r="199" spans="2:17" x14ac:dyDescent="0.25">
      <c r="B199" s="17" t="s">
        <v>375</v>
      </c>
      <c r="C199" s="5" t="s">
        <v>420</v>
      </c>
      <c r="D199" s="6" t="s">
        <v>421</v>
      </c>
      <c r="E199" s="7" t="s">
        <v>21</v>
      </c>
      <c r="F199" s="8">
        <v>73899</v>
      </c>
      <c r="G199" s="9">
        <v>1</v>
      </c>
      <c r="H199" s="8">
        <v>73899</v>
      </c>
      <c r="I199" s="10">
        <f t="shared" si="58"/>
        <v>50</v>
      </c>
      <c r="J199" s="8">
        <v>73899</v>
      </c>
      <c r="K199" s="8" t="s">
        <v>121</v>
      </c>
      <c r="L199" s="8">
        <f t="shared" si="59"/>
        <v>30767.773314367001</v>
      </c>
      <c r="M199" s="8" t="s">
        <v>121</v>
      </c>
      <c r="N199" s="8" t="s">
        <v>121</v>
      </c>
      <c r="O199" s="8">
        <f t="shared" si="60"/>
        <v>42733.018492176387</v>
      </c>
      <c r="P199" s="8" t="s">
        <v>121</v>
      </c>
      <c r="Q199" s="8">
        <f t="shared" si="61"/>
        <v>102637.5</v>
      </c>
    </row>
    <row r="200" spans="2:17" x14ac:dyDescent="0.25">
      <c r="B200" s="17" t="s">
        <v>375</v>
      </c>
      <c r="C200" s="5" t="s">
        <v>422</v>
      </c>
      <c r="D200" s="6" t="s">
        <v>423</v>
      </c>
      <c r="E200" s="7" t="s">
        <v>21</v>
      </c>
      <c r="F200" s="8">
        <v>100705.5</v>
      </c>
      <c r="G200" s="9">
        <v>1</v>
      </c>
      <c r="H200" s="8">
        <v>100705.5</v>
      </c>
      <c r="I200" s="10">
        <f t="shared" si="58"/>
        <v>50</v>
      </c>
      <c r="J200" s="8">
        <v>100705.5</v>
      </c>
      <c r="K200" s="8" t="s">
        <v>121</v>
      </c>
      <c r="L200" s="8">
        <f t="shared" si="59"/>
        <v>41928.632261735424</v>
      </c>
      <c r="M200" s="8" t="s">
        <v>121</v>
      </c>
      <c r="N200" s="8" t="s">
        <v>121</v>
      </c>
      <c r="O200" s="8">
        <f t="shared" si="60"/>
        <v>58234.211474632524</v>
      </c>
      <c r="P200" s="8" t="s">
        <v>121</v>
      </c>
      <c r="Q200" s="8">
        <f t="shared" si="61"/>
        <v>139868.75</v>
      </c>
    </row>
    <row r="201" spans="2:17" x14ac:dyDescent="0.25">
      <c r="B201" s="17" t="s">
        <v>375</v>
      </c>
      <c r="C201" s="5" t="s">
        <v>424</v>
      </c>
      <c r="D201" s="6" t="s">
        <v>425</v>
      </c>
      <c r="E201" s="7" t="s">
        <v>21</v>
      </c>
      <c r="F201" s="8">
        <v>85169</v>
      </c>
      <c r="G201" s="9">
        <v>1</v>
      </c>
      <c r="H201" s="8">
        <v>85169</v>
      </c>
      <c r="I201" s="10">
        <f t="shared" si="58"/>
        <v>50</v>
      </c>
      <c r="J201" s="8">
        <v>85169</v>
      </c>
      <c r="K201" s="8" t="s">
        <v>121</v>
      </c>
      <c r="L201" s="8">
        <f t="shared" si="59"/>
        <v>35460.026325272636</v>
      </c>
      <c r="M201" s="8" t="s">
        <v>121</v>
      </c>
      <c r="N201" s="8" t="s">
        <v>121</v>
      </c>
      <c r="O201" s="8">
        <f t="shared" si="60"/>
        <v>49250.036562878653</v>
      </c>
      <c r="P201" s="8" t="s">
        <v>121</v>
      </c>
      <c r="Q201" s="8">
        <f t="shared" si="61"/>
        <v>118290.27777777777</v>
      </c>
    </row>
    <row r="202" spans="2:17" x14ac:dyDescent="0.25">
      <c r="B202" s="17" t="s">
        <v>375</v>
      </c>
      <c r="C202" s="5" t="s">
        <v>426</v>
      </c>
      <c r="D202" s="6" t="s">
        <v>427</v>
      </c>
      <c r="E202" s="7" t="s">
        <v>21</v>
      </c>
      <c r="F202" s="8">
        <v>120830.5</v>
      </c>
      <c r="G202" s="9">
        <v>1</v>
      </c>
      <c r="H202" s="8">
        <v>120830.5</v>
      </c>
      <c r="I202" s="10">
        <f t="shared" si="58"/>
        <v>50</v>
      </c>
      <c r="J202" s="8">
        <v>120830.5</v>
      </c>
      <c r="K202" s="8" t="s">
        <v>121</v>
      </c>
      <c r="L202" s="8">
        <f t="shared" si="59"/>
        <v>50307.655495495499</v>
      </c>
      <c r="M202" s="8" t="s">
        <v>121</v>
      </c>
      <c r="N202" s="8" t="s">
        <v>121</v>
      </c>
      <c r="O202" s="8">
        <f t="shared" si="60"/>
        <v>69871.743743743747</v>
      </c>
      <c r="P202" s="8" t="s">
        <v>121</v>
      </c>
      <c r="Q202" s="8">
        <f t="shared" si="61"/>
        <v>167820.13888888885</v>
      </c>
    </row>
    <row r="203" spans="2:17" x14ac:dyDescent="0.25">
      <c r="B203" s="17" t="s">
        <v>375</v>
      </c>
      <c r="C203" s="5" t="s">
        <v>428</v>
      </c>
      <c r="D203" s="6" t="s">
        <v>429</v>
      </c>
      <c r="E203" s="7" t="s">
        <v>21</v>
      </c>
      <c r="F203" s="8">
        <v>132422.5</v>
      </c>
      <c r="G203" s="9">
        <v>1</v>
      </c>
      <c r="H203" s="8">
        <v>132422.5</v>
      </c>
      <c r="I203" s="10">
        <f t="shared" si="58"/>
        <v>50</v>
      </c>
      <c r="J203" s="8">
        <v>132422.5</v>
      </c>
      <c r="K203" s="8" t="s">
        <v>121</v>
      </c>
      <c r="L203" s="8">
        <f t="shared" si="59"/>
        <v>55133.9728781413</v>
      </c>
      <c r="M203" s="8" t="s">
        <v>121</v>
      </c>
      <c r="N203" s="8" t="s">
        <v>121</v>
      </c>
      <c r="O203" s="8">
        <f t="shared" si="60"/>
        <v>76574.962330751805</v>
      </c>
      <c r="P203" s="8" t="s">
        <v>121</v>
      </c>
      <c r="Q203" s="8">
        <f t="shared" si="61"/>
        <v>183920.13888888885</v>
      </c>
    </row>
    <row r="204" spans="2:17" x14ac:dyDescent="0.25">
      <c r="B204" s="17" t="s">
        <v>375</v>
      </c>
      <c r="C204" s="5" t="s">
        <v>430</v>
      </c>
      <c r="D204" s="6" t="s">
        <v>431</v>
      </c>
      <c r="E204" s="7" t="s">
        <v>21</v>
      </c>
      <c r="F204" s="8">
        <v>179837</v>
      </c>
      <c r="G204" s="9">
        <v>1</v>
      </c>
      <c r="H204" s="8">
        <v>179837</v>
      </c>
      <c r="I204" s="10">
        <f t="shared" si="58"/>
        <v>50</v>
      </c>
      <c r="J204" s="8">
        <v>179837</v>
      </c>
      <c r="K204" s="8" t="s">
        <v>121</v>
      </c>
      <c r="L204" s="8">
        <f t="shared" si="59"/>
        <v>74874.951616880033</v>
      </c>
      <c r="M204" s="8" t="s">
        <v>121</v>
      </c>
      <c r="N204" s="8" t="s">
        <v>121</v>
      </c>
      <c r="O204" s="8">
        <f t="shared" si="60"/>
        <v>103992.98835677782</v>
      </c>
      <c r="P204" s="8" t="s">
        <v>121</v>
      </c>
      <c r="Q204" s="8">
        <f t="shared" si="61"/>
        <v>249773.61111111109</v>
      </c>
    </row>
    <row r="205" spans="2:17" x14ac:dyDescent="0.25">
      <c r="B205" s="17" t="s">
        <v>375</v>
      </c>
      <c r="C205" s="5" t="s">
        <v>432</v>
      </c>
      <c r="D205" s="6" t="s">
        <v>433</v>
      </c>
      <c r="E205" s="7" t="s">
        <v>21</v>
      </c>
      <c r="F205" s="8">
        <v>217511</v>
      </c>
      <c r="G205" s="9">
        <v>1</v>
      </c>
      <c r="H205" s="8">
        <v>217511</v>
      </c>
      <c r="I205" s="10">
        <f t="shared" si="58"/>
        <v>50</v>
      </c>
      <c r="J205" s="8">
        <v>217511</v>
      </c>
      <c r="K205" s="8" t="s">
        <v>121</v>
      </c>
      <c r="L205" s="8">
        <f t="shared" si="59"/>
        <v>90560.483110478905</v>
      </c>
      <c r="M205" s="8" t="s">
        <v>121</v>
      </c>
      <c r="N205" s="8" t="s">
        <v>121</v>
      </c>
      <c r="O205" s="8">
        <f t="shared" si="60"/>
        <v>125778.44876455402</v>
      </c>
      <c r="P205" s="8" t="s">
        <v>121</v>
      </c>
      <c r="Q205" s="8">
        <f t="shared" si="61"/>
        <v>302098.61111111107</v>
      </c>
    </row>
    <row r="206" spans="2:17" x14ac:dyDescent="0.25">
      <c r="B206" s="17" t="s">
        <v>375</v>
      </c>
      <c r="C206" s="5" t="s">
        <v>434</v>
      </c>
      <c r="D206" s="6" t="s">
        <v>435</v>
      </c>
      <c r="E206" s="7" t="s">
        <v>21</v>
      </c>
      <c r="F206" s="8">
        <v>239085</v>
      </c>
      <c r="G206" s="9">
        <v>1</v>
      </c>
      <c r="H206" s="8">
        <v>239085</v>
      </c>
      <c r="I206" s="10">
        <f t="shared" si="58"/>
        <v>50</v>
      </c>
      <c r="J206" s="8">
        <v>239085</v>
      </c>
      <c r="K206" s="8" t="s">
        <v>121</v>
      </c>
      <c r="L206" s="8">
        <f t="shared" si="59"/>
        <v>99542.796017069704</v>
      </c>
      <c r="M206" s="8" t="s">
        <v>121</v>
      </c>
      <c r="N206" s="8" t="s">
        <v>121</v>
      </c>
      <c r="O206" s="8">
        <f t="shared" si="60"/>
        <v>138253.88335704125</v>
      </c>
      <c r="P206" s="8" t="s">
        <v>121</v>
      </c>
      <c r="Q206" s="8">
        <f t="shared" si="61"/>
        <v>332062.5</v>
      </c>
    </row>
    <row r="207" spans="2:17" x14ac:dyDescent="0.25">
      <c r="B207" s="17" t="s">
        <v>375</v>
      </c>
      <c r="C207" s="5" t="s">
        <v>436</v>
      </c>
      <c r="D207" s="6" t="s">
        <v>437</v>
      </c>
      <c r="E207" s="7" t="s">
        <v>21</v>
      </c>
      <c r="F207" s="8">
        <v>106662.5</v>
      </c>
      <c r="G207" s="9">
        <v>1</v>
      </c>
      <c r="H207" s="8">
        <v>106662.5</v>
      </c>
      <c r="I207" s="10">
        <f t="shared" si="58"/>
        <v>50</v>
      </c>
      <c r="J207" s="8">
        <v>106662.5</v>
      </c>
      <c r="K207" s="8" t="s">
        <v>121</v>
      </c>
      <c r="L207" s="8">
        <f t="shared" si="59"/>
        <v>44408.823138928405</v>
      </c>
      <c r="M207" s="8" t="s">
        <v>121</v>
      </c>
      <c r="N207" s="8" t="s">
        <v>121</v>
      </c>
      <c r="O207" s="8">
        <f t="shared" si="60"/>
        <v>61678.921026289441</v>
      </c>
      <c r="P207" s="8" t="s">
        <v>121</v>
      </c>
      <c r="Q207" s="8">
        <f t="shared" si="61"/>
        <v>148142.36111111109</v>
      </c>
    </row>
    <row r="208" spans="2:17" x14ac:dyDescent="0.25">
      <c r="B208" s="17" t="s">
        <v>375</v>
      </c>
      <c r="C208" s="5" t="s">
        <v>438</v>
      </c>
      <c r="D208" s="6" t="s">
        <v>439</v>
      </c>
      <c r="E208" s="7" t="s">
        <v>21</v>
      </c>
      <c r="F208" s="8">
        <v>187645.5</v>
      </c>
      <c r="G208" s="9">
        <v>1</v>
      </c>
      <c r="H208" s="8">
        <v>187645.5</v>
      </c>
      <c r="I208" s="10">
        <f t="shared" si="58"/>
        <v>50</v>
      </c>
      <c r="J208" s="8">
        <v>187645.5</v>
      </c>
      <c r="K208" s="8" t="s">
        <v>121</v>
      </c>
      <c r="L208" s="8">
        <f t="shared" si="59"/>
        <v>78126.012631578953</v>
      </c>
      <c r="M208" s="8" t="s">
        <v>121</v>
      </c>
      <c r="N208" s="8" t="s">
        <v>121</v>
      </c>
      <c r="O208" s="8">
        <f t="shared" si="60"/>
        <v>108508.35087719298</v>
      </c>
      <c r="P208" s="8" t="s">
        <v>121</v>
      </c>
      <c r="Q208" s="8">
        <f t="shared" si="61"/>
        <v>260618.75</v>
      </c>
    </row>
    <row r="209" spans="2:17" x14ac:dyDescent="0.25">
      <c r="B209" s="17" t="s">
        <v>375</v>
      </c>
      <c r="C209" s="5" t="s">
        <v>440</v>
      </c>
      <c r="D209" s="6" t="s">
        <v>441</v>
      </c>
      <c r="E209" s="7" t="s">
        <v>21</v>
      </c>
      <c r="F209" s="8">
        <v>175892.5</v>
      </c>
      <c r="G209" s="9">
        <v>1</v>
      </c>
      <c r="H209" s="8">
        <v>175892.5</v>
      </c>
      <c r="I209" s="10">
        <f t="shared" si="58"/>
        <v>50</v>
      </c>
      <c r="J209" s="8">
        <v>175892.5</v>
      </c>
      <c r="K209" s="8" t="s">
        <v>121</v>
      </c>
      <c r="L209" s="8">
        <f t="shared" si="59"/>
        <v>73232.663063063053</v>
      </c>
      <c r="M209" s="8" t="s">
        <v>121</v>
      </c>
      <c r="N209" s="8" t="s">
        <v>121</v>
      </c>
      <c r="O209" s="8">
        <f t="shared" si="60"/>
        <v>101712.03203203202</v>
      </c>
      <c r="P209" s="8" t="s">
        <v>121</v>
      </c>
      <c r="Q209" s="8">
        <f t="shared" si="61"/>
        <v>244295.13888888885</v>
      </c>
    </row>
    <row r="210" spans="2:17" x14ac:dyDescent="0.25">
      <c r="B210" s="17" t="s">
        <v>375</v>
      </c>
      <c r="C210" s="5" t="s">
        <v>442</v>
      </c>
      <c r="D210" s="6" t="s">
        <v>443</v>
      </c>
      <c r="E210" s="7" t="s">
        <v>21</v>
      </c>
      <c r="F210" s="8">
        <v>276034.5</v>
      </c>
      <c r="G210" s="9">
        <v>1</v>
      </c>
      <c r="H210" s="8">
        <v>276034.5</v>
      </c>
      <c r="I210" s="10">
        <f t="shared" si="58"/>
        <v>50</v>
      </c>
      <c r="J210" s="8">
        <v>276034.5</v>
      </c>
      <c r="K210" s="8" t="s">
        <v>121</v>
      </c>
      <c r="L210" s="8">
        <f t="shared" si="59"/>
        <v>114926.6826742532</v>
      </c>
      <c r="M210" s="8" t="s">
        <v>121</v>
      </c>
      <c r="N210" s="8" t="s">
        <v>121</v>
      </c>
      <c r="O210" s="8">
        <f t="shared" si="60"/>
        <v>159620.39260312944</v>
      </c>
      <c r="P210" s="8" t="s">
        <v>121</v>
      </c>
      <c r="Q210" s="8">
        <f t="shared" si="61"/>
        <v>383381.25</v>
      </c>
    </row>
    <row r="211" spans="2:17" x14ac:dyDescent="0.25">
      <c r="B211" s="17" t="s">
        <v>375</v>
      </c>
      <c r="C211" s="5" t="s">
        <v>444</v>
      </c>
      <c r="D211" s="6" t="s">
        <v>445</v>
      </c>
      <c r="E211" s="7" t="s">
        <v>21</v>
      </c>
      <c r="F211" s="8">
        <v>264281.5</v>
      </c>
      <c r="G211" s="9">
        <v>1</v>
      </c>
      <c r="H211" s="8">
        <v>264281.5</v>
      </c>
      <c r="I211" s="10">
        <f t="shared" si="58"/>
        <v>50</v>
      </c>
      <c r="J211" s="8">
        <v>264281.5</v>
      </c>
      <c r="K211" s="8" t="s">
        <v>121</v>
      </c>
      <c r="L211" s="8">
        <f t="shared" si="59"/>
        <v>110033.33310573731</v>
      </c>
      <c r="M211" s="8" t="s">
        <v>121</v>
      </c>
      <c r="N211" s="8" t="s">
        <v>121</v>
      </c>
      <c r="O211" s="8">
        <f t="shared" si="60"/>
        <v>152824.07375796849</v>
      </c>
      <c r="P211" s="8" t="s">
        <v>121</v>
      </c>
      <c r="Q211" s="8">
        <f t="shared" si="61"/>
        <v>367057.63888888888</v>
      </c>
    </row>
    <row r="212" spans="2:17" x14ac:dyDescent="0.25">
      <c r="B212" s="17" t="s">
        <v>375</v>
      </c>
      <c r="C212" s="5" t="s">
        <v>446</v>
      </c>
      <c r="D212" s="6" t="s">
        <v>447</v>
      </c>
      <c r="E212" s="7" t="s">
        <v>21</v>
      </c>
      <c r="F212" s="8">
        <v>134354.5</v>
      </c>
      <c r="G212" s="9">
        <v>1</v>
      </c>
      <c r="H212" s="8">
        <v>134354.5</v>
      </c>
      <c r="I212" s="10">
        <f t="shared" si="58"/>
        <v>50</v>
      </c>
      <c r="J212" s="8">
        <v>134354.5</v>
      </c>
      <c r="K212" s="8" t="s">
        <v>121</v>
      </c>
      <c r="L212" s="8" t="s">
        <v>121</v>
      </c>
      <c r="M212" s="8">
        <f t="shared" ref="M212" si="62">-PMT(12%,5,J212)</f>
        <v>37271.245830073654</v>
      </c>
      <c r="N212" s="8" t="s">
        <v>121</v>
      </c>
      <c r="O212" s="8" t="s">
        <v>121</v>
      </c>
      <c r="P212" s="8">
        <f t="shared" ref="P212:Q212" si="63">M212/(1-$P$1)/(1-$P$2)</f>
        <v>51765.619208435623</v>
      </c>
      <c r="Q212" s="8">
        <f t="shared" si="61"/>
        <v>186603.47222222222</v>
      </c>
    </row>
    <row r="213" spans="2:17" x14ac:dyDescent="0.25">
      <c r="B213" s="17" t="s">
        <v>375</v>
      </c>
      <c r="C213" s="5" t="s">
        <v>448</v>
      </c>
      <c r="D213" s="6" t="s">
        <v>449</v>
      </c>
      <c r="E213" s="7" t="s">
        <v>21</v>
      </c>
      <c r="F213" s="8">
        <v>145544</v>
      </c>
      <c r="G213" s="9">
        <v>1</v>
      </c>
      <c r="H213" s="8">
        <v>145544</v>
      </c>
      <c r="I213" s="10">
        <f t="shared" si="58"/>
        <v>50</v>
      </c>
      <c r="J213" s="8">
        <v>145544</v>
      </c>
      <c r="K213" s="8" t="s">
        <v>121</v>
      </c>
      <c r="L213" s="8" t="s">
        <v>121</v>
      </c>
      <c r="M213" s="8">
        <f t="shared" ref="M213:M229" si="64">-PMT(12%,5,J213)</f>
        <v>40375.322025628026</v>
      </c>
      <c r="N213" s="8" t="s">
        <v>121</v>
      </c>
      <c r="O213" s="8" t="s">
        <v>121</v>
      </c>
      <c r="P213" s="8">
        <f t="shared" ref="P213:Q229" si="65">M213/(1-$P$1)/(1-$P$2)</f>
        <v>56076.836146705587</v>
      </c>
      <c r="Q213" s="8">
        <f t="shared" si="61"/>
        <v>202144.44444444444</v>
      </c>
    </row>
    <row r="214" spans="2:17" x14ac:dyDescent="0.25">
      <c r="B214" s="17" t="s">
        <v>375</v>
      </c>
      <c r="C214" s="5" t="s">
        <v>450</v>
      </c>
      <c r="D214" s="6" t="s">
        <v>451</v>
      </c>
      <c r="E214" s="7" t="s">
        <v>21</v>
      </c>
      <c r="F214" s="8">
        <v>186599</v>
      </c>
      <c r="G214" s="9">
        <v>1</v>
      </c>
      <c r="H214" s="8">
        <v>186599</v>
      </c>
      <c r="I214" s="10">
        <f t="shared" si="58"/>
        <v>50</v>
      </c>
      <c r="J214" s="8">
        <v>186599</v>
      </c>
      <c r="K214" s="8" t="s">
        <v>121</v>
      </c>
      <c r="L214" s="8" t="s">
        <v>121</v>
      </c>
      <c r="M214" s="8">
        <f t="shared" si="64"/>
        <v>51764.378570467787</v>
      </c>
      <c r="N214" s="8" t="s">
        <v>121</v>
      </c>
      <c r="O214" s="8" t="s">
        <v>121</v>
      </c>
      <c r="P214" s="8">
        <f t="shared" si="65"/>
        <v>71894.970236760812</v>
      </c>
      <c r="Q214" s="8">
        <f t="shared" si="61"/>
        <v>259165.27777777775</v>
      </c>
    </row>
    <row r="215" spans="2:17" x14ac:dyDescent="0.25">
      <c r="B215" s="17" t="s">
        <v>375</v>
      </c>
      <c r="C215" s="5" t="s">
        <v>452</v>
      </c>
      <c r="D215" s="6" t="s">
        <v>453</v>
      </c>
      <c r="E215" s="7" t="s">
        <v>21</v>
      </c>
      <c r="F215" s="8">
        <v>214613</v>
      </c>
      <c r="G215" s="9">
        <v>1</v>
      </c>
      <c r="H215" s="8">
        <v>214613</v>
      </c>
      <c r="I215" s="10">
        <f t="shared" si="58"/>
        <v>50</v>
      </c>
      <c r="J215" s="8">
        <v>214613</v>
      </c>
      <c r="K215" s="8" t="s">
        <v>121</v>
      </c>
      <c r="L215" s="8" t="s">
        <v>121</v>
      </c>
      <c r="M215" s="8">
        <f t="shared" si="64"/>
        <v>59535.734801064325</v>
      </c>
      <c r="N215" s="8" t="s">
        <v>121</v>
      </c>
      <c r="O215" s="8" t="s">
        <v>121</v>
      </c>
      <c r="P215" s="8">
        <f t="shared" si="65"/>
        <v>82688.520557033786</v>
      </c>
      <c r="Q215" s="8">
        <f t="shared" si="61"/>
        <v>298073.61111111107</v>
      </c>
    </row>
    <row r="216" spans="2:17" x14ac:dyDescent="0.25">
      <c r="B216" s="17" t="s">
        <v>375</v>
      </c>
      <c r="C216" s="5" t="s">
        <v>452</v>
      </c>
      <c r="D216" s="6" t="s">
        <v>453</v>
      </c>
      <c r="E216" s="7" t="s">
        <v>21</v>
      </c>
      <c r="F216" s="8">
        <v>214613</v>
      </c>
      <c r="G216" s="9">
        <v>1</v>
      </c>
      <c r="H216" s="8">
        <v>214613</v>
      </c>
      <c r="I216" s="10">
        <f t="shared" si="58"/>
        <v>50</v>
      </c>
      <c r="J216" s="8">
        <v>214613</v>
      </c>
      <c r="K216" s="8" t="s">
        <v>121</v>
      </c>
      <c r="L216" s="8" t="s">
        <v>121</v>
      </c>
      <c r="M216" s="8">
        <f t="shared" si="64"/>
        <v>59535.734801064325</v>
      </c>
      <c r="N216" s="8" t="s">
        <v>121</v>
      </c>
      <c r="O216" s="8" t="s">
        <v>121</v>
      </c>
      <c r="P216" s="8">
        <f t="shared" si="65"/>
        <v>82688.520557033786</v>
      </c>
      <c r="Q216" s="8">
        <f t="shared" si="61"/>
        <v>298073.61111111107</v>
      </c>
    </row>
    <row r="217" spans="2:17" x14ac:dyDescent="0.25">
      <c r="B217" s="17" t="s">
        <v>375</v>
      </c>
      <c r="C217" s="5" t="s">
        <v>454</v>
      </c>
      <c r="D217" s="6" t="s">
        <v>455</v>
      </c>
      <c r="E217" s="7" t="s">
        <v>21</v>
      </c>
      <c r="F217" s="8">
        <v>123165</v>
      </c>
      <c r="G217" s="9">
        <v>1</v>
      </c>
      <c r="H217" s="8">
        <v>123165</v>
      </c>
      <c r="I217" s="10">
        <f t="shared" si="58"/>
        <v>50</v>
      </c>
      <c r="J217" s="8">
        <v>123165</v>
      </c>
      <c r="K217" s="8" t="s">
        <v>121</v>
      </c>
      <c r="L217" s="8" t="s">
        <v>121</v>
      </c>
      <c r="M217" s="8">
        <f t="shared" si="64"/>
        <v>34167.16963451929</v>
      </c>
      <c r="N217" s="8" t="s">
        <v>121</v>
      </c>
      <c r="O217" s="8" t="s">
        <v>121</v>
      </c>
      <c r="P217" s="8">
        <f t="shared" si="65"/>
        <v>47454.40227016568</v>
      </c>
      <c r="Q217" s="8">
        <f t="shared" si="61"/>
        <v>171062.5</v>
      </c>
    </row>
    <row r="218" spans="2:17" x14ac:dyDescent="0.25">
      <c r="B218" s="17" t="s">
        <v>375</v>
      </c>
      <c r="C218" s="5" t="s">
        <v>456</v>
      </c>
      <c r="D218" s="6" t="s">
        <v>457</v>
      </c>
      <c r="E218" s="7" t="s">
        <v>21</v>
      </c>
      <c r="F218" s="8">
        <v>167842.5</v>
      </c>
      <c r="G218" s="9">
        <v>1</v>
      </c>
      <c r="H218" s="8">
        <v>167842.5</v>
      </c>
      <c r="I218" s="10">
        <f t="shared" si="58"/>
        <v>50</v>
      </c>
      <c r="J218" s="8">
        <v>167842.5</v>
      </c>
      <c r="K218" s="8" t="s">
        <v>121</v>
      </c>
      <c r="L218" s="8" t="s">
        <v>121</v>
      </c>
      <c r="M218" s="8">
        <f t="shared" si="64"/>
        <v>46561.142933315503</v>
      </c>
      <c r="N218" s="8" t="s">
        <v>121</v>
      </c>
      <c r="O218" s="8" t="s">
        <v>121</v>
      </c>
      <c r="P218" s="8">
        <f t="shared" si="65"/>
        <v>64668.254074049306</v>
      </c>
      <c r="Q218" s="8">
        <f t="shared" si="61"/>
        <v>233114.58333333331</v>
      </c>
    </row>
    <row r="219" spans="2:17" x14ac:dyDescent="0.25">
      <c r="B219" s="17" t="s">
        <v>375</v>
      </c>
      <c r="C219" s="5" t="s">
        <v>458</v>
      </c>
      <c r="D219" s="6" t="s">
        <v>459</v>
      </c>
      <c r="E219" s="7" t="s">
        <v>21</v>
      </c>
      <c r="F219" s="8">
        <v>141921.5</v>
      </c>
      <c r="G219" s="9">
        <v>1</v>
      </c>
      <c r="H219" s="8">
        <v>141921.5</v>
      </c>
      <c r="I219" s="10">
        <f t="shared" si="58"/>
        <v>50</v>
      </c>
      <c r="J219" s="8">
        <v>141921.5</v>
      </c>
      <c r="K219" s="8" t="s">
        <v>121</v>
      </c>
      <c r="L219" s="8" t="s">
        <v>121</v>
      </c>
      <c r="M219" s="8">
        <f t="shared" si="64"/>
        <v>39370.405271671574</v>
      </c>
      <c r="N219" s="8" t="s">
        <v>121</v>
      </c>
      <c r="O219" s="8" t="s">
        <v>121</v>
      </c>
      <c r="P219" s="8">
        <f t="shared" si="65"/>
        <v>54681.118432877178</v>
      </c>
      <c r="Q219" s="8">
        <f t="shared" si="61"/>
        <v>197113.19444444444</v>
      </c>
    </row>
    <row r="220" spans="2:17" x14ac:dyDescent="0.25">
      <c r="B220" s="17" t="s">
        <v>375</v>
      </c>
      <c r="C220" s="5" t="s">
        <v>460</v>
      </c>
      <c r="D220" s="6" t="s">
        <v>461</v>
      </c>
      <c r="E220" s="7" t="s">
        <v>21</v>
      </c>
      <c r="F220" s="8">
        <v>201330.5</v>
      </c>
      <c r="G220" s="9">
        <v>1</v>
      </c>
      <c r="H220" s="8">
        <v>201330.5</v>
      </c>
      <c r="I220" s="10">
        <f t="shared" si="58"/>
        <v>50</v>
      </c>
      <c r="J220" s="8">
        <v>201330.5</v>
      </c>
      <c r="K220" s="8" t="s">
        <v>121</v>
      </c>
      <c r="L220" s="8" t="s">
        <v>121</v>
      </c>
      <c r="M220" s="8">
        <f t="shared" si="64"/>
        <v>55851.040036557344</v>
      </c>
      <c r="N220" s="8" t="s">
        <v>121</v>
      </c>
      <c r="O220" s="8" t="s">
        <v>121</v>
      </c>
      <c r="P220" s="8">
        <f t="shared" si="65"/>
        <v>77570.888939662967</v>
      </c>
      <c r="Q220" s="8">
        <f t="shared" si="61"/>
        <v>279625.69444444444</v>
      </c>
    </row>
    <row r="221" spans="2:17" x14ac:dyDescent="0.25">
      <c r="B221" s="17" t="s">
        <v>375</v>
      </c>
      <c r="C221" s="5" t="s">
        <v>462</v>
      </c>
      <c r="D221" s="6" t="s">
        <v>463</v>
      </c>
      <c r="E221" s="7" t="s">
        <v>21</v>
      </c>
      <c r="F221" s="8">
        <v>220650.5</v>
      </c>
      <c r="G221" s="9">
        <v>1</v>
      </c>
      <c r="H221" s="8">
        <v>220650.5</v>
      </c>
      <c r="I221" s="10">
        <f t="shared" si="58"/>
        <v>50</v>
      </c>
      <c r="J221" s="8">
        <v>220650.5</v>
      </c>
      <c r="K221" s="8" t="s">
        <v>121</v>
      </c>
      <c r="L221" s="8" t="s">
        <v>121</v>
      </c>
      <c r="M221" s="8">
        <f t="shared" si="64"/>
        <v>61210.596057658411</v>
      </c>
      <c r="N221" s="8" t="s">
        <v>121</v>
      </c>
      <c r="O221" s="8" t="s">
        <v>121</v>
      </c>
      <c r="P221" s="8">
        <f t="shared" si="65"/>
        <v>85014.716746747799</v>
      </c>
      <c r="Q221" s="8">
        <f t="shared" si="61"/>
        <v>306459.02777777775</v>
      </c>
    </row>
    <row r="222" spans="2:17" x14ac:dyDescent="0.25">
      <c r="B222" s="17" t="s">
        <v>375</v>
      </c>
      <c r="C222" s="5" t="s">
        <v>464</v>
      </c>
      <c r="D222" s="6" t="s">
        <v>465</v>
      </c>
      <c r="E222" s="7" t="s">
        <v>21</v>
      </c>
      <c r="F222" s="8">
        <v>299782</v>
      </c>
      <c r="G222" s="9">
        <v>1</v>
      </c>
      <c r="H222" s="8">
        <v>299782</v>
      </c>
      <c r="I222" s="10">
        <f t="shared" si="58"/>
        <v>50</v>
      </c>
      <c r="J222" s="8">
        <v>299782</v>
      </c>
      <c r="K222" s="8" t="s">
        <v>121</v>
      </c>
      <c r="L222" s="8" t="s">
        <v>121</v>
      </c>
      <c r="M222" s="8">
        <f t="shared" si="64"/>
        <v>83162.444260751523</v>
      </c>
      <c r="N222" s="8" t="s">
        <v>121</v>
      </c>
      <c r="O222" s="8" t="s">
        <v>121</v>
      </c>
      <c r="P222" s="8">
        <f t="shared" si="65"/>
        <v>115503.39480659933</v>
      </c>
      <c r="Q222" s="8">
        <f t="shared" si="61"/>
        <v>416363.88888888888</v>
      </c>
    </row>
    <row r="223" spans="2:17" x14ac:dyDescent="0.25">
      <c r="B223" s="17" t="s">
        <v>375</v>
      </c>
      <c r="C223" s="5" t="s">
        <v>466</v>
      </c>
      <c r="D223" s="6" t="s">
        <v>467</v>
      </c>
      <c r="E223" s="7" t="s">
        <v>21</v>
      </c>
      <c r="F223" s="8">
        <v>362572</v>
      </c>
      <c r="G223" s="9">
        <v>1</v>
      </c>
      <c r="H223" s="8">
        <v>362572</v>
      </c>
      <c r="I223" s="10">
        <f t="shared" si="58"/>
        <v>50</v>
      </c>
      <c r="J223" s="8">
        <v>362572</v>
      </c>
      <c r="K223" s="8" t="s">
        <v>121</v>
      </c>
      <c r="L223" s="8" t="s">
        <v>121</v>
      </c>
      <c r="M223" s="8">
        <f t="shared" si="64"/>
        <v>100581.00132932999</v>
      </c>
      <c r="N223" s="8" t="s">
        <v>121</v>
      </c>
      <c r="O223" s="8" t="s">
        <v>121</v>
      </c>
      <c r="P223" s="8">
        <f t="shared" si="65"/>
        <v>139695.83517962496</v>
      </c>
      <c r="Q223" s="8">
        <f t="shared" si="61"/>
        <v>503572.22222222219</v>
      </c>
    </row>
    <row r="224" spans="2:17" x14ac:dyDescent="0.25">
      <c r="B224" s="17" t="s">
        <v>375</v>
      </c>
      <c r="C224" s="5" t="s">
        <v>468</v>
      </c>
      <c r="D224" s="6" t="s">
        <v>469</v>
      </c>
      <c r="E224" s="7" t="s">
        <v>21</v>
      </c>
      <c r="F224" s="8">
        <v>398475</v>
      </c>
      <c r="G224" s="9">
        <v>1</v>
      </c>
      <c r="H224" s="8">
        <v>398475</v>
      </c>
      <c r="I224" s="10">
        <f t="shared" si="58"/>
        <v>50</v>
      </c>
      <c r="J224" s="8">
        <v>398475</v>
      </c>
      <c r="K224" s="8" t="s">
        <v>121</v>
      </c>
      <c r="L224" s="8" t="s">
        <v>121</v>
      </c>
      <c r="M224" s="8">
        <f t="shared" si="64"/>
        <v>110540.84293520947</v>
      </c>
      <c r="N224" s="8" t="s">
        <v>121</v>
      </c>
      <c r="O224" s="8" t="s">
        <v>121</v>
      </c>
      <c r="P224" s="8">
        <f t="shared" si="65"/>
        <v>153528.94852112426</v>
      </c>
      <c r="Q224" s="8">
        <f t="shared" si="61"/>
        <v>553437.5</v>
      </c>
    </row>
    <row r="225" spans="2:17" x14ac:dyDescent="0.25">
      <c r="B225" s="17" t="s">
        <v>375</v>
      </c>
      <c r="C225" s="5" t="s">
        <v>470</v>
      </c>
      <c r="D225" s="6" t="s">
        <v>471</v>
      </c>
      <c r="E225" s="7" t="s">
        <v>21</v>
      </c>
      <c r="F225" s="8">
        <v>177824.5</v>
      </c>
      <c r="G225" s="9">
        <v>1</v>
      </c>
      <c r="H225" s="8">
        <v>177824.5</v>
      </c>
      <c r="I225" s="10">
        <f t="shared" si="58"/>
        <v>50</v>
      </c>
      <c r="J225" s="8">
        <v>177824.5</v>
      </c>
      <c r="K225" s="8" t="s">
        <v>121</v>
      </c>
      <c r="L225" s="8" t="s">
        <v>121</v>
      </c>
      <c r="M225" s="8">
        <f t="shared" si="64"/>
        <v>49330.24687755105</v>
      </c>
      <c r="N225" s="8" t="s">
        <v>121</v>
      </c>
      <c r="O225" s="8" t="s">
        <v>121</v>
      </c>
      <c r="P225" s="8">
        <f t="shared" si="65"/>
        <v>68514.231774376458</v>
      </c>
      <c r="Q225" s="8">
        <f t="shared" si="61"/>
        <v>246978.47222222222</v>
      </c>
    </row>
    <row r="226" spans="2:17" x14ac:dyDescent="0.25">
      <c r="B226" s="17" t="s">
        <v>375</v>
      </c>
      <c r="C226" s="5" t="s">
        <v>472</v>
      </c>
      <c r="D226" s="6" t="s">
        <v>473</v>
      </c>
      <c r="E226" s="7" t="s">
        <v>21</v>
      </c>
      <c r="F226" s="8">
        <v>312742.5</v>
      </c>
      <c r="G226" s="9">
        <v>1</v>
      </c>
      <c r="H226" s="8">
        <v>312742.5</v>
      </c>
      <c r="I226" s="10">
        <f t="shared" si="58"/>
        <v>50</v>
      </c>
      <c r="J226" s="8">
        <v>312742.5</v>
      </c>
      <c r="K226" s="8" t="s">
        <v>121</v>
      </c>
      <c r="L226" s="8" t="s">
        <v>121</v>
      </c>
      <c r="M226" s="8">
        <f t="shared" si="64"/>
        <v>86757.813091573495</v>
      </c>
      <c r="N226" s="8" t="s">
        <v>121</v>
      </c>
      <c r="O226" s="8" t="s">
        <v>121</v>
      </c>
      <c r="P226" s="8">
        <f t="shared" si="65"/>
        <v>120496.96262718539</v>
      </c>
      <c r="Q226" s="8">
        <f t="shared" si="61"/>
        <v>434364.58333333331</v>
      </c>
    </row>
    <row r="227" spans="2:17" x14ac:dyDescent="0.25">
      <c r="B227" s="17" t="s">
        <v>375</v>
      </c>
      <c r="C227" s="5" t="s">
        <v>474</v>
      </c>
      <c r="D227" s="6" t="s">
        <v>475</v>
      </c>
      <c r="E227" s="7" t="s">
        <v>21</v>
      </c>
      <c r="F227" s="8">
        <v>293100.5</v>
      </c>
      <c r="G227" s="9">
        <v>1</v>
      </c>
      <c r="H227" s="8">
        <v>293100.5</v>
      </c>
      <c r="I227" s="10">
        <f t="shared" si="58"/>
        <v>50</v>
      </c>
      <c r="J227" s="8">
        <v>293100.5</v>
      </c>
      <c r="K227" s="8" t="s">
        <v>121</v>
      </c>
      <c r="L227" s="8" t="s">
        <v>121</v>
      </c>
      <c r="M227" s="8">
        <f t="shared" si="64"/>
        <v>81308.931136787403</v>
      </c>
      <c r="N227" s="8" t="s">
        <v>121</v>
      </c>
      <c r="O227" s="8" t="s">
        <v>121</v>
      </c>
      <c r="P227" s="8">
        <f t="shared" si="65"/>
        <v>112929.07102331582</v>
      </c>
      <c r="Q227" s="8">
        <f t="shared" si="61"/>
        <v>407084.02777777769</v>
      </c>
    </row>
    <row r="228" spans="2:17" x14ac:dyDescent="0.25">
      <c r="B228" s="17" t="s">
        <v>375</v>
      </c>
      <c r="C228" s="5" t="s">
        <v>476</v>
      </c>
      <c r="D228" s="6" t="s">
        <v>477</v>
      </c>
      <c r="E228" s="7" t="s">
        <v>21</v>
      </c>
      <c r="F228" s="8">
        <v>460057.5</v>
      </c>
      <c r="G228" s="9">
        <v>1</v>
      </c>
      <c r="H228" s="8">
        <v>460057.5</v>
      </c>
      <c r="I228" s="10">
        <f t="shared" si="58"/>
        <v>50</v>
      </c>
      <c r="J228" s="8">
        <v>460057.5</v>
      </c>
      <c r="K228" s="8" t="s">
        <v>121</v>
      </c>
      <c r="L228" s="8" t="s">
        <v>121</v>
      </c>
      <c r="M228" s="8">
        <f t="shared" si="64"/>
        <v>127624.42775246911</v>
      </c>
      <c r="N228" s="8" t="s">
        <v>121</v>
      </c>
      <c r="O228" s="8" t="s">
        <v>121</v>
      </c>
      <c r="P228" s="8">
        <f t="shared" si="65"/>
        <v>177256.14965620707</v>
      </c>
      <c r="Q228" s="8">
        <f t="shared" si="61"/>
        <v>638968.75</v>
      </c>
    </row>
    <row r="229" spans="2:17" x14ac:dyDescent="0.25">
      <c r="B229" s="17" t="s">
        <v>375</v>
      </c>
      <c r="C229" s="5" t="s">
        <v>478</v>
      </c>
      <c r="D229" s="6" t="s">
        <v>479</v>
      </c>
      <c r="E229" s="7" t="s">
        <v>21</v>
      </c>
      <c r="F229" s="8">
        <v>440415.5</v>
      </c>
      <c r="G229" s="9">
        <v>1</v>
      </c>
      <c r="H229" s="8">
        <v>440415.5</v>
      </c>
      <c r="I229" s="10">
        <f t="shared" si="58"/>
        <v>50</v>
      </c>
      <c r="J229" s="8">
        <v>440415.5</v>
      </c>
      <c r="K229" s="8" t="s">
        <v>121</v>
      </c>
      <c r="L229" s="8" t="s">
        <v>121</v>
      </c>
      <c r="M229" s="8">
        <f t="shared" si="64"/>
        <v>122175.54579768302</v>
      </c>
      <c r="N229" s="8" t="s">
        <v>121</v>
      </c>
      <c r="O229" s="8" t="s">
        <v>121</v>
      </c>
      <c r="P229" s="8">
        <f t="shared" si="65"/>
        <v>169688.25805233751</v>
      </c>
      <c r="Q229" s="8">
        <f t="shared" si="61"/>
        <v>611688.19444444438</v>
      </c>
    </row>
    <row r="230" spans="2:17" x14ac:dyDescent="0.25">
      <c r="B230" s="17" t="s">
        <v>697</v>
      </c>
      <c r="C230" s="5" t="s">
        <v>481</v>
      </c>
      <c r="D230" s="6" t="s">
        <v>482</v>
      </c>
      <c r="E230" s="7" t="s">
        <v>21</v>
      </c>
      <c r="F230" s="8">
        <v>27531</v>
      </c>
      <c r="G230" s="9">
        <v>1</v>
      </c>
      <c r="H230" s="8">
        <v>27531</v>
      </c>
      <c r="I230" s="10">
        <f t="shared" si="58"/>
        <v>50</v>
      </c>
      <c r="J230" s="8">
        <v>27531</v>
      </c>
      <c r="K230" s="8">
        <f t="shared" ref="K230:K265" si="66">-PMT(12%,1,J230)</f>
        <v>30834.719999999998</v>
      </c>
      <c r="L230" s="8" t="s">
        <v>121</v>
      </c>
      <c r="M230" s="8" t="s">
        <v>121</v>
      </c>
      <c r="N230" s="8">
        <f t="shared" ref="N230" si="67">K230/(1-$N$1)/(1-$N$2)</f>
        <v>42825.999999999993</v>
      </c>
      <c r="O230" s="8" t="s">
        <v>121</v>
      </c>
      <c r="P230" s="8" t="s">
        <v>121</v>
      </c>
      <c r="Q230" s="8">
        <f t="shared" si="61"/>
        <v>38237.5</v>
      </c>
    </row>
    <row r="231" spans="2:17" x14ac:dyDescent="0.25">
      <c r="B231" s="17" t="s">
        <v>697</v>
      </c>
      <c r="C231" s="5" t="s">
        <v>487</v>
      </c>
      <c r="D231" s="6" t="s">
        <v>488</v>
      </c>
      <c r="E231" s="7" t="s">
        <v>21</v>
      </c>
      <c r="F231" s="8">
        <v>55062</v>
      </c>
      <c r="G231" s="9">
        <v>1</v>
      </c>
      <c r="H231" s="8">
        <v>55062</v>
      </c>
      <c r="I231" s="10">
        <f t="shared" si="58"/>
        <v>50</v>
      </c>
      <c r="J231" s="8">
        <v>55062</v>
      </c>
      <c r="K231" s="8">
        <f t="shared" si="66"/>
        <v>61669.439999999995</v>
      </c>
      <c r="L231" s="8" t="s">
        <v>121</v>
      </c>
      <c r="M231" s="8" t="s">
        <v>121</v>
      </c>
      <c r="N231" s="8">
        <f t="shared" ref="N231:N265" si="68">K231/(1-$N$1)/(1-$N$2)</f>
        <v>85651.999999999985</v>
      </c>
      <c r="O231" s="8" t="s">
        <v>121</v>
      </c>
      <c r="P231" s="8" t="s">
        <v>121</v>
      </c>
      <c r="Q231" s="8">
        <f t="shared" si="61"/>
        <v>76475</v>
      </c>
    </row>
    <row r="232" spans="2:17" x14ac:dyDescent="0.25">
      <c r="B232" s="17" t="s">
        <v>697</v>
      </c>
      <c r="C232" s="5" t="s">
        <v>493</v>
      </c>
      <c r="D232" s="6" t="s">
        <v>494</v>
      </c>
      <c r="E232" s="7" t="s">
        <v>21</v>
      </c>
      <c r="F232" s="8">
        <v>77843.5</v>
      </c>
      <c r="G232" s="9">
        <v>1</v>
      </c>
      <c r="H232" s="8">
        <v>77843.5</v>
      </c>
      <c r="I232" s="10">
        <f t="shared" si="58"/>
        <v>50</v>
      </c>
      <c r="J232" s="8">
        <v>77843.5</v>
      </c>
      <c r="K232" s="8">
        <f t="shared" si="66"/>
        <v>87184.72</v>
      </c>
      <c r="L232" s="8" t="s">
        <v>121</v>
      </c>
      <c r="M232" s="8" t="s">
        <v>121</v>
      </c>
      <c r="N232" s="8">
        <f t="shared" si="68"/>
        <v>121089.88888888889</v>
      </c>
      <c r="O232" s="8" t="s">
        <v>121</v>
      </c>
      <c r="P232" s="8" t="s">
        <v>121</v>
      </c>
      <c r="Q232" s="8">
        <f t="shared" si="61"/>
        <v>108115.97222222222</v>
      </c>
    </row>
    <row r="233" spans="2:17" x14ac:dyDescent="0.25">
      <c r="B233" s="17" t="s">
        <v>697</v>
      </c>
      <c r="C233" s="5" t="s">
        <v>499</v>
      </c>
      <c r="D233" s="6" t="s">
        <v>500</v>
      </c>
      <c r="E233" s="7" t="s">
        <v>21</v>
      </c>
      <c r="F233" s="8">
        <v>33488</v>
      </c>
      <c r="G233" s="9">
        <v>1</v>
      </c>
      <c r="H233" s="8">
        <v>33488</v>
      </c>
      <c r="I233" s="10">
        <f t="shared" si="58"/>
        <v>50</v>
      </c>
      <c r="J233" s="8">
        <v>33488</v>
      </c>
      <c r="K233" s="8">
        <f t="shared" si="66"/>
        <v>37506.559999999998</v>
      </c>
      <c r="L233" s="8" t="s">
        <v>121</v>
      </c>
      <c r="M233" s="8" t="s">
        <v>121</v>
      </c>
      <c r="N233" s="8">
        <f t="shared" si="68"/>
        <v>52092.444444444431</v>
      </c>
      <c r="O233" s="8" t="s">
        <v>121</v>
      </c>
      <c r="P233" s="8" t="s">
        <v>121</v>
      </c>
      <c r="Q233" s="8">
        <f t="shared" si="61"/>
        <v>46511.111111111109</v>
      </c>
    </row>
    <row r="234" spans="2:17" x14ac:dyDescent="0.25">
      <c r="B234" s="17" t="s">
        <v>697</v>
      </c>
      <c r="C234" s="5" t="s">
        <v>505</v>
      </c>
      <c r="D234" s="6" t="s">
        <v>506</v>
      </c>
      <c r="E234" s="7" t="s">
        <v>21</v>
      </c>
      <c r="F234" s="8">
        <v>66895.5</v>
      </c>
      <c r="G234" s="9">
        <v>1</v>
      </c>
      <c r="H234" s="8">
        <v>66895.5</v>
      </c>
      <c r="I234" s="10">
        <f t="shared" si="58"/>
        <v>50</v>
      </c>
      <c r="J234" s="8">
        <v>66895.5</v>
      </c>
      <c r="K234" s="8">
        <f t="shared" si="66"/>
        <v>74922.959999999992</v>
      </c>
      <c r="L234" s="8" t="s">
        <v>121</v>
      </c>
      <c r="M234" s="8" t="s">
        <v>121</v>
      </c>
      <c r="N234" s="8">
        <f t="shared" si="68"/>
        <v>104059.66666666664</v>
      </c>
      <c r="O234" s="8" t="s">
        <v>121</v>
      </c>
      <c r="P234" s="8" t="s">
        <v>121</v>
      </c>
      <c r="Q234" s="8">
        <f t="shared" si="61"/>
        <v>92910.416666666657</v>
      </c>
    </row>
    <row r="235" spans="2:17" x14ac:dyDescent="0.25">
      <c r="B235" s="17" t="s">
        <v>697</v>
      </c>
      <c r="C235" s="5" t="s">
        <v>511</v>
      </c>
      <c r="D235" s="6" t="s">
        <v>512</v>
      </c>
      <c r="E235" s="7" t="s">
        <v>21</v>
      </c>
      <c r="F235" s="8">
        <v>114149</v>
      </c>
      <c r="G235" s="9">
        <v>1</v>
      </c>
      <c r="H235" s="8">
        <v>114149</v>
      </c>
      <c r="I235" s="10">
        <f t="shared" si="58"/>
        <v>50</v>
      </c>
      <c r="J235" s="8">
        <v>114149</v>
      </c>
      <c r="K235" s="8">
        <f t="shared" si="66"/>
        <v>127846.88</v>
      </c>
      <c r="L235" s="8" t="s">
        <v>121</v>
      </c>
      <c r="M235" s="8" t="s">
        <v>121</v>
      </c>
      <c r="N235" s="8">
        <f t="shared" si="68"/>
        <v>177565.11111111109</v>
      </c>
      <c r="O235" s="8" t="s">
        <v>121</v>
      </c>
      <c r="P235" s="8" t="s">
        <v>121</v>
      </c>
      <c r="Q235" s="8">
        <f t="shared" si="61"/>
        <v>158540.27777777775</v>
      </c>
    </row>
    <row r="236" spans="2:17" x14ac:dyDescent="0.25">
      <c r="B236" s="17" t="s">
        <v>697</v>
      </c>
      <c r="C236" s="5" t="s">
        <v>517</v>
      </c>
      <c r="D236" s="6" t="s">
        <v>518</v>
      </c>
      <c r="E236" s="7" t="s">
        <v>21</v>
      </c>
      <c r="F236" s="8">
        <v>29543.5</v>
      </c>
      <c r="G236" s="9">
        <v>1</v>
      </c>
      <c r="H236" s="8">
        <v>29543.5</v>
      </c>
      <c r="I236" s="10">
        <f t="shared" si="58"/>
        <v>50</v>
      </c>
      <c r="J236" s="8">
        <v>29543.5</v>
      </c>
      <c r="K236" s="8">
        <f t="shared" si="66"/>
        <v>33088.720000000001</v>
      </c>
      <c r="L236" s="8" t="s">
        <v>121</v>
      </c>
      <c r="M236" s="8" t="s">
        <v>121</v>
      </c>
      <c r="N236" s="8">
        <f t="shared" si="68"/>
        <v>45956.555555555555</v>
      </c>
      <c r="O236" s="8" t="s">
        <v>121</v>
      </c>
      <c r="P236" s="8" t="s">
        <v>121</v>
      </c>
      <c r="Q236" s="8">
        <f t="shared" si="61"/>
        <v>41032.638888888883</v>
      </c>
    </row>
    <row r="237" spans="2:17" x14ac:dyDescent="0.25">
      <c r="B237" s="17" t="s">
        <v>697</v>
      </c>
      <c r="C237" s="5" t="s">
        <v>523</v>
      </c>
      <c r="D237" s="6" t="s">
        <v>524</v>
      </c>
      <c r="E237" s="7" t="s">
        <v>21</v>
      </c>
      <c r="F237" s="8">
        <v>59006.5</v>
      </c>
      <c r="G237" s="9">
        <v>1</v>
      </c>
      <c r="H237" s="8">
        <v>59006.5</v>
      </c>
      <c r="I237" s="10">
        <f t="shared" si="58"/>
        <v>50</v>
      </c>
      <c r="J237" s="8">
        <v>59006.5</v>
      </c>
      <c r="K237" s="8">
        <f t="shared" si="66"/>
        <v>66087.28</v>
      </c>
      <c r="L237" s="8" t="s">
        <v>121</v>
      </c>
      <c r="M237" s="8" t="s">
        <v>121</v>
      </c>
      <c r="N237" s="8">
        <f t="shared" si="68"/>
        <v>91787.888888888876</v>
      </c>
      <c r="O237" s="8" t="s">
        <v>121</v>
      </c>
      <c r="P237" s="8" t="s">
        <v>121</v>
      </c>
      <c r="Q237" s="8">
        <f t="shared" si="61"/>
        <v>81953.472222222219</v>
      </c>
    </row>
    <row r="238" spans="2:17" x14ac:dyDescent="0.25">
      <c r="B238" s="17" t="s">
        <v>697</v>
      </c>
      <c r="C238" s="5" t="s">
        <v>529</v>
      </c>
      <c r="D238" s="6" t="s">
        <v>530</v>
      </c>
      <c r="E238" s="7" t="s">
        <v>21</v>
      </c>
      <c r="F238" s="8">
        <v>82110</v>
      </c>
      <c r="G238" s="9">
        <v>1</v>
      </c>
      <c r="H238" s="8">
        <v>82110</v>
      </c>
      <c r="I238" s="10">
        <f t="shared" si="58"/>
        <v>50</v>
      </c>
      <c r="J238" s="8">
        <v>82110</v>
      </c>
      <c r="K238" s="8">
        <f t="shared" si="66"/>
        <v>91963.199999999997</v>
      </c>
      <c r="L238" s="8" t="s">
        <v>121</v>
      </c>
      <c r="M238" s="8" t="s">
        <v>121</v>
      </c>
      <c r="N238" s="8">
        <f t="shared" si="68"/>
        <v>127726.66666666666</v>
      </c>
      <c r="O238" s="8" t="s">
        <v>121</v>
      </c>
      <c r="P238" s="8" t="s">
        <v>121</v>
      </c>
      <c r="Q238" s="8">
        <f t="shared" si="61"/>
        <v>114041.66666666666</v>
      </c>
    </row>
    <row r="239" spans="2:17" x14ac:dyDescent="0.25">
      <c r="B239" s="17" t="s">
        <v>697</v>
      </c>
      <c r="C239" s="5" t="s">
        <v>535</v>
      </c>
      <c r="D239" s="6" t="s">
        <v>536</v>
      </c>
      <c r="E239" s="7" t="s">
        <v>21</v>
      </c>
      <c r="F239" s="8">
        <v>29543.5</v>
      </c>
      <c r="G239" s="9">
        <v>1</v>
      </c>
      <c r="H239" s="8">
        <v>29543.5</v>
      </c>
      <c r="I239" s="10">
        <f t="shared" si="58"/>
        <v>50</v>
      </c>
      <c r="J239" s="8">
        <v>29543.5</v>
      </c>
      <c r="K239" s="8">
        <f t="shared" si="66"/>
        <v>33088.720000000001</v>
      </c>
      <c r="L239" s="8" t="s">
        <v>121</v>
      </c>
      <c r="M239" s="8" t="s">
        <v>121</v>
      </c>
      <c r="N239" s="8">
        <f t="shared" si="68"/>
        <v>45956.555555555555</v>
      </c>
      <c r="O239" s="8" t="s">
        <v>121</v>
      </c>
      <c r="P239" s="8" t="s">
        <v>121</v>
      </c>
      <c r="Q239" s="8">
        <f t="shared" si="61"/>
        <v>41032.638888888883</v>
      </c>
    </row>
    <row r="240" spans="2:17" x14ac:dyDescent="0.25">
      <c r="B240" s="17" t="s">
        <v>697</v>
      </c>
      <c r="C240" s="5" t="s">
        <v>541</v>
      </c>
      <c r="D240" s="6" t="s">
        <v>542</v>
      </c>
      <c r="E240" s="7" t="s">
        <v>21</v>
      </c>
      <c r="F240" s="8">
        <v>59006.5</v>
      </c>
      <c r="G240" s="9">
        <v>1</v>
      </c>
      <c r="H240" s="8">
        <v>59006.5</v>
      </c>
      <c r="I240" s="10">
        <f t="shared" si="58"/>
        <v>50</v>
      </c>
      <c r="J240" s="8">
        <v>59006.5</v>
      </c>
      <c r="K240" s="8">
        <f t="shared" si="66"/>
        <v>66087.28</v>
      </c>
      <c r="L240" s="8" t="s">
        <v>121</v>
      </c>
      <c r="M240" s="8" t="s">
        <v>121</v>
      </c>
      <c r="N240" s="8">
        <f t="shared" si="68"/>
        <v>91787.888888888876</v>
      </c>
      <c r="O240" s="8" t="s">
        <v>121</v>
      </c>
      <c r="P240" s="8" t="s">
        <v>121</v>
      </c>
      <c r="Q240" s="8">
        <f t="shared" si="61"/>
        <v>81953.472222222219</v>
      </c>
    </row>
    <row r="241" spans="2:17" x14ac:dyDescent="0.25">
      <c r="B241" s="17" t="s">
        <v>697</v>
      </c>
      <c r="C241" s="5" t="s">
        <v>547</v>
      </c>
      <c r="D241" s="6" t="s">
        <v>548</v>
      </c>
      <c r="E241" s="7" t="s">
        <v>21</v>
      </c>
      <c r="F241" s="8">
        <v>102315.5</v>
      </c>
      <c r="G241" s="9">
        <v>1</v>
      </c>
      <c r="H241" s="8">
        <v>102315.5</v>
      </c>
      <c r="I241" s="10">
        <f t="shared" si="58"/>
        <v>50</v>
      </c>
      <c r="J241" s="8">
        <v>102315.5</v>
      </c>
      <c r="K241" s="8">
        <f t="shared" si="66"/>
        <v>114593.36</v>
      </c>
      <c r="L241" s="8" t="s">
        <v>121</v>
      </c>
      <c r="M241" s="8" t="s">
        <v>121</v>
      </c>
      <c r="N241" s="8">
        <f t="shared" si="68"/>
        <v>159157.44444444444</v>
      </c>
      <c r="O241" s="8" t="s">
        <v>121</v>
      </c>
      <c r="P241" s="8" t="s">
        <v>121</v>
      </c>
      <c r="Q241" s="8">
        <f t="shared" si="61"/>
        <v>142104.86111111109</v>
      </c>
    </row>
    <row r="242" spans="2:17" x14ac:dyDescent="0.25">
      <c r="B242" s="17" t="s">
        <v>697</v>
      </c>
      <c r="C242" s="5" t="s">
        <v>553</v>
      </c>
      <c r="D242" s="6" t="s">
        <v>554</v>
      </c>
      <c r="E242" s="7" t="s">
        <v>21</v>
      </c>
      <c r="F242" s="8">
        <v>41296.5</v>
      </c>
      <c r="G242" s="9">
        <v>1</v>
      </c>
      <c r="H242" s="8">
        <v>41296.5</v>
      </c>
      <c r="I242" s="10">
        <f t="shared" si="58"/>
        <v>50</v>
      </c>
      <c r="J242" s="8">
        <v>41296.5</v>
      </c>
      <c r="K242" s="8">
        <f t="shared" si="66"/>
        <v>46252.08</v>
      </c>
      <c r="L242" s="8" t="s">
        <v>121</v>
      </c>
      <c r="M242" s="8" t="s">
        <v>121</v>
      </c>
      <c r="N242" s="8">
        <f t="shared" si="68"/>
        <v>64238.999999999993</v>
      </c>
      <c r="O242" s="8" t="s">
        <v>121</v>
      </c>
      <c r="P242" s="8" t="s">
        <v>121</v>
      </c>
      <c r="Q242" s="8">
        <f t="shared" si="61"/>
        <v>57356.25</v>
      </c>
    </row>
    <row r="243" spans="2:17" x14ac:dyDescent="0.25">
      <c r="B243" s="17" t="s">
        <v>697</v>
      </c>
      <c r="C243" s="5" t="s">
        <v>559</v>
      </c>
      <c r="D243" s="6" t="s">
        <v>560</v>
      </c>
      <c r="E243" s="7" t="s">
        <v>21</v>
      </c>
      <c r="F243" s="8">
        <v>82673.5</v>
      </c>
      <c r="G243" s="9">
        <v>1</v>
      </c>
      <c r="H243" s="8">
        <v>82673.5</v>
      </c>
      <c r="I243" s="10">
        <f t="shared" si="58"/>
        <v>50</v>
      </c>
      <c r="J243" s="8">
        <v>82673.5</v>
      </c>
      <c r="K243" s="8">
        <f t="shared" si="66"/>
        <v>92594.32</v>
      </c>
      <c r="L243" s="8" t="s">
        <v>121</v>
      </c>
      <c r="M243" s="8" t="s">
        <v>121</v>
      </c>
      <c r="N243" s="8">
        <f t="shared" si="68"/>
        <v>128603.22222222222</v>
      </c>
      <c r="O243" s="8" t="s">
        <v>121</v>
      </c>
      <c r="P243" s="8" t="s">
        <v>121</v>
      </c>
      <c r="Q243" s="8">
        <f t="shared" si="61"/>
        <v>114824.30555555555</v>
      </c>
    </row>
    <row r="244" spans="2:17" x14ac:dyDescent="0.25">
      <c r="B244" s="17" t="s">
        <v>697</v>
      </c>
      <c r="C244" s="5" t="s">
        <v>565</v>
      </c>
      <c r="D244" s="6" t="s">
        <v>566</v>
      </c>
      <c r="E244" s="7" t="s">
        <v>21</v>
      </c>
      <c r="F244" s="8">
        <v>133791</v>
      </c>
      <c r="G244" s="9">
        <v>1</v>
      </c>
      <c r="H244" s="8">
        <v>133791</v>
      </c>
      <c r="I244" s="10">
        <f t="shared" si="58"/>
        <v>50</v>
      </c>
      <c r="J244" s="8">
        <v>133791</v>
      </c>
      <c r="K244" s="8">
        <f t="shared" si="66"/>
        <v>149845.91999999998</v>
      </c>
      <c r="L244" s="8" t="s">
        <v>121</v>
      </c>
      <c r="M244" s="8" t="s">
        <v>121</v>
      </c>
      <c r="N244" s="8">
        <f t="shared" si="68"/>
        <v>208119.33333333328</v>
      </c>
      <c r="O244" s="8" t="s">
        <v>121</v>
      </c>
      <c r="P244" s="8" t="s">
        <v>121</v>
      </c>
      <c r="Q244" s="8">
        <f t="shared" si="61"/>
        <v>185820.83333333331</v>
      </c>
    </row>
    <row r="245" spans="2:17" x14ac:dyDescent="0.25">
      <c r="B245" s="17" t="s">
        <v>697</v>
      </c>
      <c r="C245" s="5" t="s">
        <v>571</v>
      </c>
      <c r="D245" s="6" t="s">
        <v>572</v>
      </c>
      <c r="E245" s="7" t="s">
        <v>21</v>
      </c>
      <c r="F245" s="8">
        <v>35420</v>
      </c>
      <c r="G245" s="9">
        <v>1</v>
      </c>
      <c r="H245" s="8">
        <v>35420</v>
      </c>
      <c r="I245" s="10">
        <f t="shared" si="58"/>
        <v>50</v>
      </c>
      <c r="J245" s="8">
        <v>35420</v>
      </c>
      <c r="K245" s="8">
        <f t="shared" si="66"/>
        <v>39670.400000000001</v>
      </c>
      <c r="L245" s="8" t="s">
        <v>121</v>
      </c>
      <c r="M245" s="8" t="s">
        <v>121</v>
      </c>
      <c r="N245" s="8">
        <f t="shared" si="68"/>
        <v>55097.777777777781</v>
      </c>
      <c r="O245" s="8" t="s">
        <v>121</v>
      </c>
      <c r="P245" s="8" t="s">
        <v>121</v>
      </c>
      <c r="Q245" s="8">
        <f t="shared" si="61"/>
        <v>49194.444444444438</v>
      </c>
    </row>
    <row r="246" spans="2:17" x14ac:dyDescent="0.25">
      <c r="B246" s="17" t="s">
        <v>697</v>
      </c>
      <c r="C246" s="5" t="s">
        <v>577</v>
      </c>
      <c r="D246" s="6" t="s">
        <v>578</v>
      </c>
      <c r="E246" s="7" t="s">
        <v>21</v>
      </c>
      <c r="F246" s="8">
        <v>70840</v>
      </c>
      <c r="G246" s="9">
        <v>1</v>
      </c>
      <c r="H246" s="8">
        <v>70840</v>
      </c>
      <c r="I246" s="10">
        <f t="shared" si="58"/>
        <v>50</v>
      </c>
      <c r="J246" s="8">
        <v>70840</v>
      </c>
      <c r="K246" s="8">
        <f t="shared" si="66"/>
        <v>79340.800000000003</v>
      </c>
      <c r="L246" s="8" t="s">
        <v>121</v>
      </c>
      <c r="M246" s="8" t="s">
        <v>121</v>
      </c>
      <c r="N246" s="8">
        <f t="shared" si="68"/>
        <v>110195.55555555556</v>
      </c>
      <c r="O246" s="8" t="s">
        <v>121</v>
      </c>
      <c r="P246" s="8" t="s">
        <v>121</v>
      </c>
      <c r="Q246" s="8">
        <f t="shared" si="61"/>
        <v>98388.888888888876</v>
      </c>
    </row>
    <row r="247" spans="2:17" x14ac:dyDescent="0.25">
      <c r="B247" s="17" t="s">
        <v>697</v>
      </c>
      <c r="C247" s="5" t="s">
        <v>583</v>
      </c>
      <c r="D247" s="6" t="s">
        <v>584</v>
      </c>
      <c r="E247" s="7" t="s">
        <v>21</v>
      </c>
      <c r="F247" s="8">
        <v>118093.5</v>
      </c>
      <c r="G247" s="9">
        <v>1</v>
      </c>
      <c r="H247" s="8">
        <v>118093.5</v>
      </c>
      <c r="I247" s="10">
        <f t="shared" si="58"/>
        <v>50</v>
      </c>
      <c r="J247" s="8">
        <v>118093.5</v>
      </c>
      <c r="K247" s="8">
        <f t="shared" si="66"/>
        <v>132264.72</v>
      </c>
      <c r="L247" s="8" t="s">
        <v>121</v>
      </c>
      <c r="M247" s="8" t="s">
        <v>121</v>
      </c>
      <c r="N247" s="8">
        <f t="shared" si="68"/>
        <v>183700.99999999997</v>
      </c>
      <c r="O247" s="8" t="s">
        <v>121</v>
      </c>
      <c r="P247" s="8" t="s">
        <v>121</v>
      </c>
      <c r="Q247" s="8">
        <f t="shared" si="61"/>
        <v>164018.75</v>
      </c>
    </row>
    <row r="248" spans="2:17" x14ac:dyDescent="0.25">
      <c r="B248" s="17" t="s">
        <v>697</v>
      </c>
      <c r="C248" s="5" t="s">
        <v>589</v>
      </c>
      <c r="D248" s="6" t="s">
        <v>590</v>
      </c>
      <c r="E248" s="7" t="s">
        <v>21</v>
      </c>
      <c r="F248" s="8">
        <v>78729</v>
      </c>
      <c r="G248" s="9">
        <v>1</v>
      </c>
      <c r="H248" s="8">
        <v>78729</v>
      </c>
      <c r="I248" s="10">
        <f t="shared" si="58"/>
        <v>50</v>
      </c>
      <c r="J248" s="8">
        <v>78729</v>
      </c>
      <c r="K248" s="8">
        <f t="shared" si="66"/>
        <v>88176.48</v>
      </c>
      <c r="L248" s="8" t="s">
        <v>121</v>
      </c>
      <c r="M248" s="8" t="s">
        <v>121</v>
      </c>
      <c r="N248" s="8">
        <f t="shared" si="68"/>
        <v>122467.33333333331</v>
      </c>
      <c r="O248" s="8" t="s">
        <v>121</v>
      </c>
      <c r="P248" s="8" t="s">
        <v>121</v>
      </c>
      <c r="Q248" s="8">
        <f t="shared" si="61"/>
        <v>109345.83333333333</v>
      </c>
    </row>
    <row r="249" spans="2:17" x14ac:dyDescent="0.25">
      <c r="B249" s="17" t="s">
        <v>697</v>
      </c>
      <c r="C249" s="5" t="s">
        <v>595</v>
      </c>
      <c r="D249" s="6" t="s">
        <v>596</v>
      </c>
      <c r="E249" s="7" t="s">
        <v>21</v>
      </c>
      <c r="F249" s="8">
        <v>157458</v>
      </c>
      <c r="G249" s="9">
        <v>1</v>
      </c>
      <c r="H249" s="8">
        <v>157458</v>
      </c>
      <c r="I249" s="10">
        <f t="shared" si="58"/>
        <v>50</v>
      </c>
      <c r="J249" s="8">
        <v>157458</v>
      </c>
      <c r="K249" s="8">
        <f t="shared" si="66"/>
        <v>176352.96</v>
      </c>
      <c r="L249" s="8" t="s">
        <v>121</v>
      </c>
      <c r="M249" s="8" t="s">
        <v>121</v>
      </c>
      <c r="N249" s="8">
        <f t="shared" si="68"/>
        <v>244934.66666666663</v>
      </c>
      <c r="O249" s="8" t="s">
        <v>121</v>
      </c>
      <c r="P249" s="8" t="s">
        <v>121</v>
      </c>
      <c r="Q249" s="8">
        <f t="shared" si="61"/>
        <v>218691.66666666666</v>
      </c>
    </row>
    <row r="250" spans="2:17" x14ac:dyDescent="0.25">
      <c r="B250" s="17" t="s">
        <v>697</v>
      </c>
      <c r="C250" s="5" t="s">
        <v>601</v>
      </c>
      <c r="D250" s="6" t="s">
        <v>602</v>
      </c>
      <c r="E250" s="7" t="s">
        <v>21</v>
      </c>
      <c r="F250" s="8">
        <v>271526.5</v>
      </c>
      <c r="G250" s="9">
        <v>1</v>
      </c>
      <c r="H250" s="8">
        <v>271526.5</v>
      </c>
      <c r="I250" s="10">
        <f t="shared" si="58"/>
        <v>50</v>
      </c>
      <c r="J250" s="8">
        <v>271526.5</v>
      </c>
      <c r="K250" s="8">
        <f t="shared" si="66"/>
        <v>304109.68</v>
      </c>
      <c r="L250" s="8" t="s">
        <v>121</v>
      </c>
      <c r="M250" s="8" t="s">
        <v>121</v>
      </c>
      <c r="N250" s="8">
        <f t="shared" si="68"/>
        <v>422374.55555555556</v>
      </c>
      <c r="O250" s="8" t="s">
        <v>121</v>
      </c>
      <c r="P250" s="8" t="s">
        <v>121</v>
      </c>
      <c r="Q250" s="8">
        <f t="shared" si="61"/>
        <v>377120.13888888888</v>
      </c>
    </row>
    <row r="251" spans="2:17" x14ac:dyDescent="0.25">
      <c r="B251" s="17" t="s">
        <v>697</v>
      </c>
      <c r="C251" s="5" t="s">
        <v>607</v>
      </c>
      <c r="D251" s="6" t="s">
        <v>608</v>
      </c>
      <c r="E251" s="7" t="s">
        <v>21</v>
      </c>
      <c r="F251" s="8">
        <v>98371</v>
      </c>
      <c r="G251" s="9">
        <v>1</v>
      </c>
      <c r="H251" s="8">
        <v>98371</v>
      </c>
      <c r="I251" s="10">
        <f t="shared" si="58"/>
        <v>50</v>
      </c>
      <c r="J251" s="8">
        <v>98371</v>
      </c>
      <c r="K251" s="8">
        <f t="shared" si="66"/>
        <v>110175.52</v>
      </c>
      <c r="L251" s="8" t="s">
        <v>121</v>
      </c>
      <c r="M251" s="8" t="s">
        <v>121</v>
      </c>
      <c r="N251" s="8">
        <f t="shared" si="68"/>
        <v>153021.55555555553</v>
      </c>
      <c r="O251" s="8" t="s">
        <v>121</v>
      </c>
      <c r="P251" s="8" t="s">
        <v>121</v>
      </c>
      <c r="Q251" s="8">
        <f t="shared" si="61"/>
        <v>136626.38888888888</v>
      </c>
    </row>
    <row r="252" spans="2:17" x14ac:dyDescent="0.25">
      <c r="B252" s="17" t="s">
        <v>697</v>
      </c>
      <c r="C252" s="5" t="s">
        <v>613</v>
      </c>
      <c r="D252" s="6" t="s">
        <v>614</v>
      </c>
      <c r="E252" s="7" t="s">
        <v>21</v>
      </c>
      <c r="F252" s="8">
        <v>196742</v>
      </c>
      <c r="G252" s="9">
        <v>1</v>
      </c>
      <c r="H252" s="8">
        <v>196742</v>
      </c>
      <c r="I252" s="10">
        <f t="shared" si="58"/>
        <v>50</v>
      </c>
      <c r="J252" s="8">
        <v>196742</v>
      </c>
      <c r="K252" s="8">
        <f t="shared" si="66"/>
        <v>220351.04</v>
      </c>
      <c r="L252" s="8" t="s">
        <v>121</v>
      </c>
      <c r="M252" s="8" t="s">
        <v>121</v>
      </c>
      <c r="N252" s="8">
        <f t="shared" si="68"/>
        <v>306043.11111111107</v>
      </c>
      <c r="O252" s="8" t="s">
        <v>121</v>
      </c>
      <c r="P252" s="8" t="s">
        <v>121</v>
      </c>
      <c r="Q252" s="8">
        <f t="shared" si="61"/>
        <v>273252.77777777775</v>
      </c>
    </row>
    <row r="253" spans="2:17" x14ac:dyDescent="0.25">
      <c r="B253" s="17" t="s">
        <v>697</v>
      </c>
      <c r="C253" s="5" t="s">
        <v>619</v>
      </c>
      <c r="D253" s="6" t="s">
        <v>620</v>
      </c>
      <c r="E253" s="7" t="s">
        <v>21</v>
      </c>
      <c r="F253" s="8">
        <v>316848</v>
      </c>
      <c r="G253" s="9">
        <v>1</v>
      </c>
      <c r="H253" s="8">
        <v>316848</v>
      </c>
      <c r="I253" s="10">
        <f t="shared" si="58"/>
        <v>50</v>
      </c>
      <c r="J253" s="8">
        <v>316848</v>
      </c>
      <c r="K253" s="8">
        <f t="shared" si="66"/>
        <v>354869.76000000001</v>
      </c>
      <c r="L253" s="8" t="s">
        <v>121</v>
      </c>
      <c r="M253" s="8" t="s">
        <v>121</v>
      </c>
      <c r="N253" s="8">
        <f t="shared" si="68"/>
        <v>492874.66666666663</v>
      </c>
      <c r="O253" s="8" t="s">
        <v>121</v>
      </c>
      <c r="P253" s="8" t="s">
        <v>121</v>
      </c>
      <c r="Q253" s="8">
        <f t="shared" si="61"/>
        <v>440066.66666666663</v>
      </c>
    </row>
    <row r="254" spans="2:17" x14ac:dyDescent="0.25">
      <c r="B254" s="17" t="s">
        <v>697</v>
      </c>
      <c r="C254" s="5" t="s">
        <v>625</v>
      </c>
      <c r="D254" s="6" t="s">
        <v>626</v>
      </c>
      <c r="E254" s="7" t="s">
        <v>21</v>
      </c>
      <c r="F254" s="8">
        <v>196742</v>
      </c>
      <c r="G254" s="9">
        <v>1</v>
      </c>
      <c r="H254" s="8">
        <v>196742</v>
      </c>
      <c r="I254" s="10">
        <f t="shared" si="58"/>
        <v>50</v>
      </c>
      <c r="J254" s="8">
        <v>196742</v>
      </c>
      <c r="K254" s="8">
        <f t="shared" si="66"/>
        <v>220351.04</v>
      </c>
      <c r="L254" s="8" t="s">
        <v>121</v>
      </c>
      <c r="M254" s="8" t="s">
        <v>121</v>
      </c>
      <c r="N254" s="8">
        <f t="shared" si="68"/>
        <v>306043.11111111107</v>
      </c>
      <c r="O254" s="8" t="s">
        <v>121</v>
      </c>
      <c r="P254" s="8" t="s">
        <v>121</v>
      </c>
      <c r="Q254" s="8">
        <f t="shared" si="61"/>
        <v>273252.77777777775</v>
      </c>
    </row>
    <row r="255" spans="2:17" x14ac:dyDescent="0.25">
      <c r="B255" s="17" t="s">
        <v>697</v>
      </c>
      <c r="C255" s="5" t="s">
        <v>631</v>
      </c>
      <c r="D255" s="6" t="s">
        <v>632</v>
      </c>
      <c r="E255" s="7" t="s">
        <v>21</v>
      </c>
      <c r="F255" s="8">
        <v>393564.5</v>
      </c>
      <c r="G255" s="9">
        <v>1</v>
      </c>
      <c r="H255" s="8">
        <v>393564.5</v>
      </c>
      <c r="I255" s="10">
        <f t="shared" si="58"/>
        <v>50</v>
      </c>
      <c r="J255" s="8">
        <v>393564.5</v>
      </c>
      <c r="K255" s="8">
        <f t="shared" si="66"/>
        <v>440792.24000000005</v>
      </c>
      <c r="L255" s="8" t="s">
        <v>121</v>
      </c>
      <c r="M255" s="8" t="s">
        <v>121</v>
      </c>
      <c r="N255" s="8">
        <f t="shared" si="68"/>
        <v>612211.4444444445</v>
      </c>
      <c r="O255" s="8" t="s">
        <v>121</v>
      </c>
      <c r="P255" s="8" t="s">
        <v>121</v>
      </c>
      <c r="Q255" s="8">
        <f t="shared" si="61"/>
        <v>546617.36111111101</v>
      </c>
    </row>
    <row r="256" spans="2:17" x14ac:dyDescent="0.25">
      <c r="B256" s="17" t="s">
        <v>697</v>
      </c>
      <c r="C256" s="5" t="s">
        <v>637</v>
      </c>
      <c r="D256" s="6" t="s">
        <v>638</v>
      </c>
      <c r="E256" s="7" t="s">
        <v>21</v>
      </c>
      <c r="F256" s="8">
        <v>543133.5</v>
      </c>
      <c r="G256" s="9">
        <v>1</v>
      </c>
      <c r="H256" s="8">
        <v>543133.5</v>
      </c>
      <c r="I256" s="10">
        <f t="shared" si="58"/>
        <v>50</v>
      </c>
      <c r="J256" s="8">
        <v>543133.5</v>
      </c>
      <c r="K256" s="8">
        <f t="shared" si="66"/>
        <v>608309.52</v>
      </c>
      <c r="L256" s="8" t="s">
        <v>121</v>
      </c>
      <c r="M256" s="8" t="s">
        <v>121</v>
      </c>
      <c r="N256" s="8">
        <f t="shared" si="68"/>
        <v>844874.33333333326</v>
      </c>
      <c r="O256" s="8" t="s">
        <v>121</v>
      </c>
      <c r="P256" s="8" t="s">
        <v>121</v>
      </c>
      <c r="Q256" s="8">
        <f t="shared" si="61"/>
        <v>754352.08333333326</v>
      </c>
    </row>
    <row r="257" spans="2:17" x14ac:dyDescent="0.25">
      <c r="B257" s="17" t="s">
        <v>697</v>
      </c>
      <c r="C257" s="5" t="s">
        <v>643</v>
      </c>
      <c r="D257" s="6" t="s">
        <v>644</v>
      </c>
      <c r="E257" s="7" t="s">
        <v>21</v>
      </c>
      <c r="F257" s="8">
        <v>295193.5</v>
      </c>
      <c r="G257" s="9">
        <v>1</v>
      </c>
      <c r="H257" s="8">
        <v>295193.5</v>
      </c>
      <c r="I257" s="10">
        <f t="shared" si="58"/>
        <v>50</v>
      </c>
      <c r="J257" s="8">
        <v>295193.5</v>
      </c>
      <c r="K257" s="8">
        <f t="shared" si="66"/>
        <v>330616.72000000003</v>
      </c>
      <c r="L257" s="8" t="s">
        <v>121</v>
      </c>
      <c r="M257" s="8" t="s">
        <v>121</v>
      </c>
      <c r="N257" s="8">
        <f t="shared" si="68"/>
        <v>459189.88888888888</v>
      </c>
      <c r="O257" s="8" t="s">
        <v>121</v>
      </c>
      <c r="P257" s="8" t="s">
        <v>121</v>
      </c>
      <c r="Q257" s="8">
        <f t="shared" si="61"/>
        <v>409990.97222222219</v>
      </c>
    </row>
    <row r="258" spans="2:17" x14ac:dyDescent="0.25">
      <c r="B258" s="17" t="s">
        <v>697</v>
      </c>
      <c r="C258" s="5" t="s">
        <v>649</v>
      </c>
      <c r="D258" s="6" t="s">
        <v>650</v>
      </c>
      <c r="E258" s="7" t="s">
        <v>21</v>
      </c>
      <c r="F258" s="8">
        <v>590306.5</v>
      </c>
      <c r="G258" s="9">
        <v>1</v>
      </c>
      <c r="H258" s="8">
        <v>590306.5</v>
      </c>
      <c r="I258" s="10">
        <f t="shared" si="58"/>
        <v>50</v>
      </c>
      <c r="J258" s="8">
        <v>590306.5</v>
      </c>
      <c r="K258" s="8">
        <f t="shared" si="66"/>
        <v>661143.28</v>
      </c>
      <c r="L258" s="8" t="s">
        <v>121</v>
      </c>
      <c r="M258" s="8" t="s">
        <v>121</v>
      </c>
      <c r="N258" s="8">
        <f t="shared" si="68"/>
        <v>918254.5555555555</v>
      </c>
      <c r="O258" s="8" t="s">
        <v>121</v>
      </c>
      <c r="P258" s="8" t="s">
        <v>121</v>
      </c>
      <c r="Q258" s="8">
        <f t="shared" si="61"/>
        <v>819870.13888888888</v>
      </c>
    </row>
    <row r="259" spans="2:17" x14ac:dyDescent="0.25">
      <c r="B259" s="17" t="s">
        <v>697</v>
      </c>
      <c r="C259" s="5" t="s">
        <v>655</v>
      </c>
      <c r="D259" s="6" t="s">
        <v>656</v>
      </c>
      <c r="E259" s="7" t="s">
        <v>21</v>
      </c>
      <c r="F259" s="8">
        <v>769419</v>
      </c>
      <c r="G259" s="9">
        <v>1</v>
      </c>
      <c r="H259" s="8">
        <v>769419</v>
      </c>
      <c r="I259" s="10">
        <f t="shared" si="58"/>
        <v>50</v>
      </c>
      <c r="J259" s="8">
        <v>769419</v>
      </c>
      <c r="K259" s="8">
        <f t="shared" si="66"/>
        <v>861749.27999999991</v>
      </c>
      <c r="L259" s="8" t="s">
        <v>121</v>
      </c>
      <c r="M259" s="8" t="s">
        <v>121</v>
      </c>
      <c r="N259" s="8">
        <f t="shared" si="68"/>
        <v>1196873.9999999998</v>
      </c>
      <c r="O259" s="8" t="s">
        <v>121</v>
      </c>
      <c r="P259" s="8" t="s">
        <v>121</v>
      </c>
      <c r="Q259" s="8">
        <f t="shared" si="61"/>
        <v>1068637.5</v>
      </c>
    </row>
    <row r="260" spans="2:17" x14ac:dyDescent="0.25">
      <c r="B260" s="17" t="s">
        <v>697</v>
      </c>
      <c r="C260" s="5" t="s">
        <v>661</v>
      </c>
      <c r="D260" s="6" t="s">
        <v>662</v>
      </c>
      <c r="E260" s="7" t="s">
        <v>21</v>
      </c>
      <c r="F260" s="8">
        <v>393564.5</v>
      </c>
      <c r="G260" s="9">
        <v>1</v>
      </c>
      <c r="H260" s="8">
        <v>393564.5</v>
      </c>
      <c r="I260" s="10">
        <f t="shared" ref="I260:I323" si="69">$I$1</f>
        <v>50</v>
      </c>
      <c r="J260" s="8">
        <v>393564.5</v>
      </c>
      <c r="K260" s="8">
        <f t="shared" si="66"/>
        <v>440792.24000000005</v>
      </c>
      <c r="L260" s="8" t="s">
        <v>121</v>
      </c>
      <c r="M260" s="8" t="s">
        <v>121</v>
      </c>
      <c r="N260" s="8">
        <f t="shared" si="68"/>
        <v>612211.4444444445</v>
      </c>
      <c r="O260" s="8" t="s">
        <v>121</v>
      </c>
      <c r="P260" s="8" t="s">
        <v>121</v>
      </c>
      <c r="Q260" s="8">
        <f t="shared" si="61"/>
        <v>546617.36111111101</v>
      </c>
    </row>
    <row r="261" spans="2:17" x14ac:dyDescent="0.25">
      <c r="B261" s="17" t="s">
        <v>697</v>
      </c>
      <c r="C261" s="5" t="s">
        <v>667</v>
      </c>
      <c r="D261" s="6" t="s">
        <v>668</v>
      </c>
      <c r="E261" s="7" t="s">
        <v>21</v>
      </c>
      <c r="F261" s="8">
        <v>787129</v>
      </c>
      <c r="G261" s="9">
        <v>1</v>
      </c>
      <c r="H261" s="8">
        <v>787129</v>
      </c>
      <c r="I261" s="10">
        <f t="shared" si="69"/>
        <v>50</v>
      </c>
      <c r="J261" s="8">
        <v>787129</v>
      </c>
      <c r="K261" s="8">
        <f t="shared" si="66"/>
        <v>881584.4800000001</v>
      </c>
      <c r="L261" s="8" t="s">
        <v>121</v>
      </c>
      <c r="M261" s="8" t="s">
        <v>121</v>
      </c>
      <c r="N261" s="8">
        <f t="shared" si="68"/>
        <v>1224422.888888889</v>
      </c>
      <c r="O261" s="8" t="s">
        <v>121</v>
      </c>
      <c r="P261" s="8" t="s">
        <v>121</v>
      </c>
      <c r="Q261" s="8">
        <f t="shared" ref="Q261:Q324" si="70">J261/(1-$P$1)/(1-$P$2)</f>
        <v>1093234.722222222</v>
      </c>
    </row>
    <row r="262" spans="2:17" x14ac:dyDescent="0.25">
      <c r="B262" s="17" t="s">
        <v>697</v>
      </c>
      <c r="C262" s="5" t="s">
        <v>673</v>
      </c>
      <c r="D262" s="6" t="s">
        <v>674</v>
      </c>
      <c r="E262" s="7" t="s">
        <v>21</v>
      </c>
      <c r="F262" s="8">
        <v>1357793.5</v>
      </c>
      <c r="G262" s="9">
        <v>1</v>
      </c>
      <c r="H262" s="8">
        <v>1357793.5</v>
      </c>
      <c r="I262" s="10">
        <f t="shared" si="69"/>
        <v>50</v>
      </c>
      <c r="J262" s="8">
        <v>1357793.5</v>
      </c>
      <c r="K262" s="8">
        <f t="shared" si="66"/>
        <v>1520728.72</v>
      </c>
      <c r="L262" s="8" t="s">
        <v>121</v>
      </c>
      <c r="M262" s="8" t="s">
        <v>121</v>
      </c>
      <c r="N262" s="8">
        <f t="shared" si="68"/>
        <v>2112123.222222222</v>
      </c>
      <c r="O262" s="8" t="s">
        <v>121</v>
      </c>
      <c r="P262" s="8" t="s">
        <v>121</v>
      </c>
      <c r="Q262" s="8">
        <f t="shared" si="70"/>
        <v>1885824.3055555555</v>
      </c>
    </row>
    <row r="263" spans="2:17" x14ac:dyDescent="0.25">
      <c r="B263" s="17" t="s">
        <v>697</v>
      </c>
      <c r="C263" s="5" t="s">
        <v>679</v>
      </c>
      <c r="D263" s="6" t="s">
        <v>680</v>
      </c>
      <c r="E263" s="7" t="s">
        <v>21</v>
      </c>
      <c r="F263" s="8">
        <v>787129</v>
      </c>
      <c r="G263" s="9">
        <v>1</v>
      </c>
      <c r="H263" s="8">
        <v>787129</v>
      </c>
      <c r="I263" s="10">
        <f t="shared" si="69"/>
        <v>50</v>
      </c>
      <c r="J263" s="8">
        <v>787129</v>
      </c>
      <c r="K263" s="8">
        <f t="shared" si="66"/>
        <v>881584.4800000001</v>
      </c>
      <c r="L263" s="8" t="s">
        <v>121</v>
      </c>
      <c r="M263" s="8" t="s">
        <v>121</v>
      </c>
      <c r="N263" s="8">
        <f t="shared" si="68"/>
        <v>1224422.888888889</v>
      </c>
      <c r="O263" s="8" t="s">
        <v>121</v>
      </c>
      <c r="P263" s="8" t="s">
        <v>121</v>
      </c>
      <c r="Q263" s="8">
        <f t="shared" si="70"/>
        <v>1093234.722222222</v>
      </c>
    </row>
    <row r="264" spans="2:17" x14ac:dyDescent="0.25">
      <c r="B264" s="17" t="s">
        <v>697</v>
      </c>
      <c r="C264" s="5" t="s">
        <v>685</v>
      </c>
      <c r="D264" s="6" t="s">
        <v>686</v>
      </c>
      <c r="E264" s="7" t="s">
        <v>21</v>
      </c>
      <c r="F264" s="8">
        <v>1574258</v>
      </c>
      <c r="G264" s="9">
        <v>1</v>
      </c>
      <c r="H264" s="8">
        <v>1574258</v>
      </c>
      <c r="I264" s="10">
        <f t="shared" si="69"/>
        <v>50</v>
      </c>
      <c r="J264" s="8">
        <v>1574258</v>
      </c>
      <c r="K264" s="8">
        <f t="shared" si="66"/>
        <v>1763168.9600000002</v>
      </c>
      <c r="L264" s="8" t="s">
        <v>121</v>
      </c>
      <c r="M264" s="8" t="s">
        <v>121</v>
      </c>
      <c r="N264" s="8">
        <f t="shared" si="68"/>
        <v>2448845.777777778</v>
      </c>
      <c r="O264" s="8" t="s">
        <v>121</v>
      </c>
      <c r="P264" s="8" t="s">
        <v>121</v>
      </c>
      <c r="Q264" s="8">
        <f t="shared" si="70"/>
        <v>2186469.444444444</v>
      </c>
    </row>
    <row r="265" spans="2:17" x14ac:dyDescent="0.25">
      <c r="B265" s="17" t="s">
        <v>697</v>
      </c>
      <c r="C265" s="5" t="s">
        <v>691</v>
      </c>
      <c r="D265" s="6" t="s">
        <v>692</v>
      </c>
      <c r="E265" s="7" t="s">
        <v>21</v>
      </c>
      <c r="F265" s="8">
        <v>2715506.5</v>
      </c>
      <c r="G265" s="9">
        <v>1</v>
      </c>
      <c r="H265" s="8">
        <v>2715506.5</v>
      </c>
      <c r="I265" s="10">
        <f t="shared" si="69"/>
        <v>50</v>
      </c>
      <c r="J265" s="8">
        <v>2715506.5</v>
      </c>
      <c r="K265" s="8">
        <f t="shared" si="66"/>
        <v>3041367.2800000003</v>
      </c>
      <c r="L265" s="8" t="s">
        <v>121</v>
      </c>
      <c r="M265" s="8" t="s">
        <v>121</v>
      </c>
      <c r="N265" s="8">
        <f t="shared" si="68"/>
        <v>4224121.222222222</v>
      </c>
      <c r="O265" s="8" t="s">
        <v>121</v>
      </c>
      <c r="P265" s="8" t="s">
        <v>121</v>
      </c>
      <c r="Q265" s="8">
        <f t="shared" si="70"/>
        <v>3771536.8055555555</v>
      </c>
    </row>
    <row r="266" spans="2:17" x14ac:dyDescent="0.25">
      <c r="B266" s="17" t="s">
        <v>697</v>
      </c>
      <c r="C266" s="5" t="s">
        <v>483</v>
      </c>
      <c r="D266" s="6" t="s">
        <v>484</v>
      </c>
      <c r="E266" s="7" t="s">
        <v>21</v>
      </c>
      <c r="F266" s="8">
        <v>61985</v>
      </c>
      <c r="G266" s="9">
        <v>1</v>
      </c>
      <c r="H266" s="8">
        <v>61985</v>
      </c>
      <c r="I266" s="10">
        <f t="shared" si="69"/>
        <v>50</v>
      </c>
      <c r="J266" s="8">
        <v>61985</v>
      </c>
      <c r="K266" s="8" t="s">
        <v>121</v>
      </c>
      <c r="L266" s="8">
        <f t="shared" ref="L266" si="71">-PMT(12%,3,J266)</f>
        <v>25807.391559981032</v>
      </c>
      <c r="M266" s="8" t="s">
        <v>121</v>
      </c>
      <c r="N266" s="8" t="s">
        <v>121</v>
      </c>
      <c r="O266" s="8">
        <f t="shared" ref="O266" si="72">L266/(1-$O$1)/(1-$O$2)</f>
        <v>35843.599388862545</v>
      </c>
      <c r="P266" s="8" t="s">
        <v>121</v>
      </c>
      <c r="Q266" s="8">
        <f t="shared" si="70"/>
        <v>86090.277777777766</v>
      </c>
    </row>
    <row r="267" spans="2:17" x14ac:dyDescent="0.25">
      <c r="B267" s="17" t="s">
        <v>697</v>
      </c>
      <c r="C267" s="5" t="s">
        <v>489</v>
      </c>
      <c r="D267" s="6" t="s">
        <v>490</v>
      </c>
      <c r="E267" s="7" t="s">
        <v>21</v>
      </c>
      <c r="F267" s="8">
        <v>123889.5</v>
      </c>
      <c r="G267" s="9">
        <v>1</v>
      </c>
      <c r="H267" s="8">
        <v>123889.5</v>
      </c>
      <c r="I267" s="10">
        <f t="shared" si="69"/>
        <v>50</v>
      </c>
      <c r="J267" s="8">
        <v>123889.5</v>
      </c>
      <c r="K267" s="8" t="s">
        <v>121</v>
      </c>
      <c r="L267" s="8">
        <f t="shared" ref="L267:L301" si="73">-PMT(12%,3,J267)</f>
        <v>51581.267027027025</v>
      </c>
      <c r="M267" s="8" t="s">
        <v>121</v>
      </c>
      <c r="N267" s="8" t="s">
        <v>121</v>
      </c>
      <c r="O267" s="8">
        <f t="shared" ref="O267:O301" si="74">L267/(1-$O$1)/(1-$O$2)</f>
        <v>71640.648648648639</v>
      </c>
      <c r="P267" s="8" t="s">
        <v>121</v>
      </c>
      <c r="Q267" s="8">
        <f t="shared" si="70"/>
        <v>172068.75</v>
      </c>
    </row>
    <row r="268" spans="2:17" x14ac:dyDescent="0.25">
      <c r="B268" s="17" t="s">
        <v>697</v>
      </c>
      <c r="C268" s="5" t="s">
        <v>495</v>
      </c>
      <c r="D268" s="6" t="s">
        <v>496</v>
      </c>
      <c r="E268" s="7" t="s">
        <v>21</v>
      </c>
      <c r="F268" s="8">
        <v>175168</v>
      </c>
      <c r="G268" s="9">
        <v>1</v>
      </c>
      <c r="H268" s="8">
        <v>175168</v>
      </c>
      <c r="I268" s="10">
        <f t="shared" si="69"/>
        <v>50</v>
      </c>
      <c r="J268" s="8">
        <v>175168</v>
      </c>
      <c r="K268" s="8" t="s">
        <v>121</v>
      </c>
      <c r="L268" s="8">
        <f t="shared" si="73"/>
        <v>72931.018226647706</v>
      </c>
      <c r="M268" s="8" t="s">
        <v>121</v>
      </c>
      <c r="N268" s="8" t="s">
        <v>121</v>
      </c>
      <c r="O268" s="8">
        <f t="shared" si="74"/>
        <v>101293.08087034403</v>
      </c>
      <c r="P268" s="8" t="s">
        <v>121</v>
      </c>
      <c r="Q268" s="8">
        <f t="shared" si="70"/>
        <v>243288.88888888885</v>
      </c>
    </row>
    <row r="269" spans="2:17" x14ac:dyDescent="0.25">
      <c r="B269" s="17" t="s">
        <v>697</v>
      </c>
      <c r="C269" s="5" t="s">
        <v>501</v>
      </c>
      <c r="D269" s="6" t="s">
        <v>502</v>
      </c>
      <c r="E269" s="7" t="s">
        <v>21</v>
      </c>
      <c r="F269" s="8">
        <v>75348</v>
      </c>
      <c r="G269" s="9">
        <v>1</v>
      </c>
      <c r="H269" s="8">
        <v>75348</v>
      </c>
      <c r="I269" s="10">
        <f t="shared" si="69"/>
        <v>50</v>
      </c>
      <c r="J269" s="8">
        <v>75348</v>
      </c>
      <c r="K269" s="8" t="s">
        <v>121</v>
      </c>
      <c r="L269" s="8">
        <f t="shared" si="73"/>
        <v>31371.062987197725</v>
      </c>
      <c r="M269" s="8" t="s">
        <v>121</v>
      </c>
      <c r="N269" s="8" t="s">
        <v>121</v>
      </c>
      <c r="O269" s="8">
        <f t="shared" si="74"/>
        <v>43570.920815552396</v>
      </c>
      <c r="P269" s="8" t="s">
        <v>121</v>
      </c>
      <c r="Q269" s="8">
        <f t="shared" si="70"/>
        <v>104650</v>
      </c>
    </row>
    <row r="270" spans="2:17" x14ac:dyDescent="0.25">
      <c r="B270" s="17" t="s">
        <v>697</v>
      </c>
      <c r="C270" s="5" t="s">
        <v>507</v>
      </c>
      <c r="D270" s="6" t="s">
        <v>508</v>
      </c>
      <c r="E270" s="7" t="s">
        <v>21</v>
      </c>
      <c r="F270" s="8">
        <v>150535</v>
      </c>
      <c r="G270" s="9">
        <v>1</v>
      </c>
      <c r="H270" s="8">
        <v>150535</v>
      </c>
      <c r="I270" s="10">
        <f t="shared" si="69"/>
        <v>50</v>
      </c>
      <c r="J270" s="8">
        <v>150535</v>
      </c>
      <c r="K270" s="8" t="s">
        <v>121</v>
      </c>
      <c r="L270" s="8">
        <f t="shared" si="73"/>
        <v>62675.093788525373</v>
      </c>
      <c r="M270" s="8" t="s">
        <v>121</v>
      </c>
      <c r="N270" s="8" t="s">
        <v>121</v>
      </c>
      <c r="O270" s="8">
        <f t="shared" si="74"/>
        <v>87048.741372951888</v>
      </c>
      <c r="P270" s="8" t="s">
        <v>121</v>
      </c>
      <c r="Q270" s="8">
        <f t="shared" si="70"/>
        <v>209076.38888888885</v>
      </c>
    </row>
    <row r="271" spans="2:17" x14ac:dyDescent="0.25">
      <c r="B271" s="17" t="s">
        <v>697</v>
      </c>
      <c r="C271" s="5" t="s">
        <v>513</v>
      </c>
      <c r="D271" s="6" t="s">
        <v>514</v>
      </c>
      <c r="E271" s="7" t="s">
        <v>21</v>
      </c>
      <c r="F271" s="8">
        <v>256875.5</v>
      </c>
      <c r="G271" s="9">
        <v>1</v>
      </c>
      <c r="H271" s="8">
        <v>256875.5</v>
      </c>
      <c r="I271" s="10">
        <f t="shared" si="69"/>
        <v>50</v>
      </c>
      <c r="J271" s="8">
        <v>256875.5</v>
      </c>
      <c r="K271" s="8" t="s">
        <v>121</v>
      </c>
      <c r="L271" s="8">
        <f t="shared" si="73"/>
        <v>106949.8525557136</v>
      </c>
      <c r="M271" s="8" t="s">
        <v>121</v>
      </c>
      <c r="N271" s="8" t="s">
        <v>121</v>
      </c>
      <c r="O271" s="8">
        <f t="shared" si="74"/>
        <v>148541.46188293555</v>
      </c>
      <c r="P271" s="8" t="s">
        <v>121</v>
      </c>
      <c r="Q271" s="8">
        <f t="shared" si="70"/>
        <v>356771.52777777769</v>
      </c>
    </row>
    <row r="272" spans="2:17" x14ac:dyDescent="0.25">
      <c r="B272" s="17" t="s">
        <v>697</v>
      </c>
      <c r="C272" s="5" t="s">
        <v>519</v>
      </c>
      <c r="D272" s="6" t="s">
        <v>520</v>
      </c>
      <c r="E272" s="7" t="s">
        <v>21</v>
      </c>
      <c r="F272" s="8">
        <v>66493</v>
      </c>
      <c r="G272" s="9">
        <v>1</v>
      </c>
      <c r="H272" s="8">
        <v>66493</v>
      </c>
      <c r="I272" s="10">
        <f t="shared" si="69"/>
        <v>50</v>
      </c>
      <c r="J272" s="8">
        <v>66493</v>
      </c>
      <c r="K272" s="8" t="s">
        <v>121</v>
      </c>
      <c r="L272" s="8">
        <f t="shared" si="73"/>
        <v>27684.292764343292</v>
      </c>
      <c r="M272" s="8" t="s">
        <v>121</v>
      </c>
      <c r="N272" s="8" t="s">
        <v>121</v>
      </c>
      <c r="O272" s="8">
        <f t="shared" si="74"/>
        <v>38450.406617143461</v>
      </c>
      <c r="P272" s="8" t="s">
        <v>121</v>
      </c>
      <c r="Q272" s="8">
        <f t="shared" si="70"/>
        <v>92351.388888888876</v>
      </c>
    </row>
    <row r="273" spans="2:17" x14ac:dyDescent="0.25">
      <c r="B273" s="17" t="s">
        <v>697</v>
      </c>
      <c r="C273" s="5" t="s">
        <v>525</v>
      </c>
      <c r="D273" s="6" t="s">
        <v>526</v>
      </c>
      <c r="E273" s="7" t="s">
        <v>21</v>
      </c>
      <c r="F273" s="8">
        <v>132744.5</v>
      </c>
      <c r="G273" s="9">
        <v>1</v>
      </c>
      <c r="H273" s="8">
        <v>132744.5</v>
      </c>
      <c r="I273" s="10">
        <f t="shared" si="69"/>
        <v>50</v>
      </c>
      <c r="J273" s="8">
        <v>132744.5</v>
      </c>
      <c r="K273" s="8" t="s">
        <v>121</v>
      </c>
      <c r="L273" s="8">
        <f t="shared" si="73"/>
        <v>55268.037249881461</v>
      </c>
      <c r="M273" s="8" t="s">
        <v>121</v>
      </c>
      <c r="N273" s="8" t="s">
        <v>121</v>
      </c>
      <c r="O273" s="8">
        <f t="shared" si="74"/>
        <v>76761.162847057582</v>
      </c>
      <c r="P273" s="8" t="s">
        <v>121</v>
      </c>
      <c r="Q273" s="8">
        <f t="shared" si="70"/>
        <v>184367.36111111109</v>
      </c>
    </row>
    <row r="274" spans="2:17" x14ac:dyDescent="0.25">
      <c r="B274" s="17" t="s">
        <v>697</v>
      </c>
      <c r="C274" s="5" t="s">
        <v>531</v>
      </c>
      <c r="D274" s="6" t="s">
        <v>532</v>
      </c>
      <c r="E274" s="7" t="s">
        <v>21</v>
      </c>
      <c r="F274" s="8">
        <v>184747.5</v>
      </c>
      <c r="G274" s="9">
        <v>1</v>
      </c>
      <c r="H274" s="8">
        <v>184747.5</v>
      </c>
      <c r="I274" s="10">
        <f t="shared" si="69"/>
        <v>50</v>
      </c>
      <c r="J274" s="8">
        <v>184747.5</v>
      </c>
      <c r="K274" s="8" t="s">
        <v>121</v>
      </c>
      <c r="L274" s="8">
        <f t="shared" si="73"/>
        <v>76919.433285917505</v>
      </c>
      <c r="M274" s="8" t="s">
        <v>121</v>
      </c>
      <c r="N274" s="8" t="s">
        <v>121</v>
      </c>
      <c r="O274" s="8">
        <f t="shared" si="74"/>
        <v>106832.54623044097</v>
      </c>
      <c r="P274" s="8" t="s">
        <v>121</v>
      </c>
      <c r="Q274" s="8">
        <f t="shared" si="70"/>
        <v>256593.75</v>
      </c>
    </row>
    <row r="275" spans="2:17" x14ac:dyDescent="0.25">
      <c r="B275" s="17" t="s">
        <v>697</v>
      </c>
      <c r="C275" s="5" t="s">
        <v>537</v>
      </c>
      <c r="D275" s="6" t="s">
        <v>538</v>
      </c>
      <c r="E275" s="7" t="s">
        <v>21</v>
      </c>
      <c r="F275" s="8">
        <v>66493</v>
      </c>
      <c r="G275" s="9">
        <v>1</v>
      </c>
      <c r="H275" s="8">
        <v>66493</v>
      </c>
      <c r="I275" s="10">
        <f t="shared" si="69"/>
        <v>50</v>
      </c>
      <c r="J275" s="8">
        <v>66493</v>
      </c>
      <c r="K275" s="8" t="s">
        <v>121</v>
      </c>
      <c r="L275" s="8">
        <f t="shared" si="73"/>
        <v>27684.292764343292</v>
      </c>
      <c r="M275" s="8" t="s">
        <v>121</v>
      </c>
      <c r="N275" s="8" t="s">
        <v>121</v>
      </c>
      <c r="O275" s="8">
        <f t="shared" si="74"/>
        <v>38450.406617143461</v>
      </c>
      <c r="P275" s="8" t="s">
        <v>121</v>
      </c>
      <c r="Q275" s="8">
        <f t="shared" si="70"/>
        <v>92351.388888888876</v>
      </c>
    </row>
    <row r="276" spans="2:17" x14ac:dyDescent="0.25">
      <c r="B276" s="17" t="s">
        <v>697</v>
      </c>
      <c r="C276" s="5" t="s">
        <v>543</v>
      </c>
      <c r="D276" s="6" t="s">
        <v>544</v>
      </c>
      <c r="E276" s="7" t="s">
        <v>21</v>
      </c>
      <c r="F276" s="8">
        <v>132744.5</v>
      </c>
      <c r="G276" s="9">
        <v>1</v>
      </c>
      <c r="H276" s="8">
        <v>132744.5</v>
      </c>
      <c r="I276" s="10">
        <f t="shared" si="69"/>
        <v>50</v>
      </c>
      <c r="J276" s="8">
        <v>132744.5</v>
      </c>
      <c r="K276" s="8" t="s">
        <v>121</v>
      </c>
      <c r="L276" s="8">
        <f t="shared" si="73"/>
        <v>55268.037249881461</v>
      </c>
      <c r="M276" s="8" t="s">
        <v>121</v>
      </c>
      <c r="N276" s="8" t="s">
        <v>121</v>
      </c>
      <c r="O276" s="8">
        <f t="shared" si="74"/>
        <v>76761.162847057582</v>
      </c>
      <c r="P276" s="8" t="s">
        <v>121</v>
      </c>
      <c r="Q276" s="8">
        <f t="shared" si="70"/>
        <v>184367.36111111109</v>
      </c>
    </row>
    <row r="277" spans="2:17" x14ac:dyDescent="0.25">
      <c r="B277" s="17" t="s">
        <v>697</v>
      </c>
      <c r="C277" s="5" t="s">
        <v>549</v>
      </c>
      <c r="D277" s="6" t="s">
        <v>550</v>
      </c>
      <c r="E277" s="7" t="s">
        <v>21</v>
      </c>
      <c r="F277" s="8">
        <v>230230</v>
      </c>
      <c r="G277" s="9">
        <v>1</v>
      </c>
      <c r="H277" s="8">
        <v>230230</v>
      </c>
      <c r="I277" s="10">
        <f t="shared" si="69"/>
        <v>50</v>
      </c>
      <c r="J277" s="8">
        <v>230230</v>
      </c>
      <c r="K277" s="8" t="s">
        <v>121</v>
      </c>
      <c r="L277" s="8">
        <f t="shared" si="73"/>
        <v>95856.025794215268</v>
      </c>
      <c r="M277" s="8" t="s">
        <v>121</v>
      </c>
      <c r="N277" s="8" t="s">
        <v>121</v>
      </c>
      <c r="O277" s="8">
        <f t="shared" si="74"/>
        <v>133133.3691586323</v>
      </c>
      <c r="P277" s="8" t="s">
        <v>121</v>
      </c>
      <c r="Q277" s="8">
        <f t="shared" si="70"/>
        <v>319763.88888888888</v>
      </c>
    </row>
    <row r="278" spans="2:17" x14ac:dyDescent="0.25">
      <c r="B278" s="17" t="s">
        <v>697</v>
      </c>
      <c r="C278" s="5" t="s">
        <v>555</v>
      </c>
      <c r="D278" s="6" t="s">
        <v>556</v>
      </c>
      <c r="E278" s="7" t="s">
        <v>21</v>
      </c>
      <c r="F278" s="8">
        <v>92897</v>
      </c>
      <c r="G278" s="9">
        <v>1</v>
      </c>
      <c r="H278" s="8">
        <v>92897</v>
      </c>
      <c r="I278" s="10">
        <f t="shared" si="69"/>
        <v>50</v>
      </c>
      <c r="J278" s="8">
        <v>92897</v>
      </c>
      <c r="K278" s="8" t="s">
        <v>121</v>
      </c>
      <c r="L278" s="8">
        <f t="shared" si="73"/>
        <v>38677.571247036511</v>
      </c>
      <c r="M278" s="8" t="s">
        <v>121</v>
      </c>
      <c r="N278" s="8" t="s">
        <v>121</v>
      </c>
      <c r="O278" s="8">
        <f t="shared" si="74"/>
        <v>53718.84895421737</v>
      </c>
      <c r="P278" s="8" t="s">
        <v>121</v>
      </c>
      <c r="Q278" s="8">
        <f t="shared" si="70"/>
        <v>129023.61111111111</v>
      </c>
    </row>
    <row r="279" spans="2:17" x14ac:dyDescent="0.25">
      <c r="B279" s="17" t="s">
        <v>697</v>
      </c>
      <c r="C279" s="5" t="s">
        <v>561</v>
      </c>
      <c r="D279" s="6" t="s">
        <v>562</v>
      </c>
      <c r="E279" s="7" t="s">
        <v>21</v>
      </c>
      <c r="F279" s="8">
        <v>186035.5</v>
      </c>
      <c r="G279" s="9">
        <v>1</v>
      </c>
      <c r="H279" s="8">
        <v>186035.5</v>
      </c>
      <c r="I279" s="10">
        <f t="shared" si="69"/>
        <v>50</v>
      </c>
      <c r="J279" s="8">
        <v>186035.5</v>
      </c>
      <c r="K279" s="8" t="s">
        <v>121</v>
      </c>
      <c r="L279" s="8">
        <f t="shared" si="73"/>
        <v>77455.690772878137</v>
      </c>
      <c r="M279" s="8" t="s">
        <v>121</v>
      </c>
      <c r="N279" s="8" t="s">
        <v>121</v>
      </c>
      <c r="O279" s="8">
        <f t="shared" si="74"/>
        <v>107577.34829566407</v>
      </c>
      <c r="P279" s="8" t="s">
        <v>121</v>
      </c>
      <c r="Q279" s="8">
        <f t="shared" si="70"/>
        <v>258382.63888888885</v>
      </c>
    </row>
    <row r="280" spans="2:17" x14ac:dyDescent="0.25">
      <c r="B280" s="17" t="s">
        <v>697</v>
      </c>
      <c r="C280" s="5" t="s">
        <v>567</v>
      </c>
      <c r="D280" s="6" t="s">
        <v>568</v>
      </c>
      <c r="E280" s="7" t="s">
        <v>21</v>
      </c>
      <c r="F280" s="8">
        <v>301070</v>
      </c>
      <c r="G280" s="9">
        <v>1</v>
      </c>
      <c r="H280" s="8">
        <v>301070</v>
      </c>
      <c r="I280" s="10">
        <f t="shared" si="69"/>
        <v>50</v>
      </c>
      <c r="J280" s="8">
        <v>301070</v>
      </c>
      <c r="K280" s="8" t="s">
        <v>121</v>
      </c>
      <c r="L280" s="8">
        <f t="shared" si="73"/>
        <v>125350.18757705075</v>
      </c>
      <c r="M280" s="8" t="s">
        <v>121</v>
      </c>
      <c r="N280" s="8" t="s">
        <v>121</v>
      </c>
      <c r="O280" s="8">
        <f t="shared" si="74"/>
        <v>174097.48274590378</v>
      </c>
      <c r="P280" s="8" t="s">
        <v>121</v>
      </c>
      <c r="Q280" s="8">
        <f t="shared" si="70"/>
        <v>418152.77777777769</v>
      </c>
    </row>
    <row r="281" spans="2:17" x14ac:dyDescent="0.25">
      <c r="B281" s="17" t="s">
        <v>697</v>
      </c>
      <c r="C281" s="5" t="s">
        <v>573</v>
      </c>
      <c r="D281" s="6" t="s">
        <v>574</v>
      </c>
      <c r="E281" s="7" t="s">
        <v>21</v>
      </c>
      <c r="F281" s="8">
        <v>79695</v>
      </c>
      <c r="G281" s="9">
        <v>1</v>
      </c>
      <c r="H281" s="8">
        <v>79695</v>
      </c>
      <c r="I281" s="10">
        <f t="shared" si="69"/>
        <v>50</v>
      </c>
      <c r="J281" s="8">
        <v>79695</v>
      </c>
      <c r="K281" s="8" t="s">
        <v>121</v>
      </c>
      <c r="L281" s="8">
        <f t="shared" si="73"/>
        <v>33180.932005689901</v>
      </c>
      <c r="M281" s="8" t="s">
        <v>121</v>
      </c>
      <c r="N281" s="8" t="s">
        <v>121</v>
      </c>
      <c r="O281" s="8">
        <f t="shared" si="74"/>
        <v>46084.627785680408</v>
      </c>
      <c r="P281" s="8" t="s">
        <v>121</v>
      </c>
      <c r="Q281" s="8">
        <f t="shared" si="70"/>
        <v>110687.5</v>
      </c>
    </row>
    <row r="282" spans="2:17" x14ac:dyDescent="0.25">
      <c r="B282" s="17" t="s">
        <v>697</v>
      </c>
      <c r="C282" s="5" t="s">
        <v>579</v>
      </c>
      <c r="D282" s="6" t="s">
        <v>580</v>
      </c>
      <c r="E282" s="7" t="s">
        <v>21</v>
      </c>
      <c r="F282" s="8">
        <v>159390</v>
      </c>
      <c r="G282" s="9">
        <v>1</v>
      </c>
      <c r="H282" s="8">
        <v>159390</v>
      </c>
      <c r="I282" s="10">
        <f t="shared" si="69"/>
        <v>50</v>
      </c>
      <c r="J282" s="8">
        <v>159390</v>
      </c>
      <c r="K282" s="8" t="s">
        <v>121</v>
      </c>
      <c r="L282" s="8">
        <f t="shared" si="73"/>
        <v>66361.864011379803</v>
      </c>
      <c r="M282" s="8" t="s">
        <v>121</v>
      </c>
      <c r="N282" s="8" t="s">
        <v>121</v>
      </c>
      <c r="O282" s="8">
        <f t="shared" si="74"/>
        <v>92169.255571360816</v>
      </c>
      <c r="P282" s="8" t="s">
        <v>121</v>
      </c>
      <c r="Q282" s="8">
        <f t="shared" si="70"/>
        <v>221375</v>
      </c>
    </row>
    <row r="283" spans="2:17" x14ac:dyDescent="0.25">
      <c r="B283" s="17" t="s">
        <v>697</v>
      </c>
      <c r="C283" s="5" t="s">
        <v>585</v>
      </c>
      <c r="D283" s="6" t="s">
        <v>586</v>
      </c>
      <c r="E283" s="7" t="s">
        <v>21</v>
      </c>
      <c r="F283" s="8">
        <v>265730.5</v>
      </c>
      <c r="G283" s="9">
        <v>1</v>
      </c>
      <c r="H283" s="8">
        <v>265730.5</v>
      </c>
      <c r="I283" s="10">
        <f t="shared" si="69"/>
        <v>50</v>
      </c>
      <c r="J283" s="8">
        <v>265730.5</v>
      </c>
      <c r="K283" s="8" t="s">
        <v>121</v>
      </c>
      <c r="L283" s="8">
        <f t="shared" si="73"/>
        <v>110636.62277856804</v>
      </c>
      <c r="M283" s="8" t="s">
        <v>121</v>
      </c>
      <c r="N283" s="8" t="s">
        <v>121</v>
      </c>
      <c r="O283" s="8">
        <f t="shared" si="74"/>
        <v>153661.97608134447</v>
      </c>
      <c r="P283" s="8" t="s">
        <v>121</v>
      </c>
      <c r="Q283" s="8">
        <f t="shared" si="70"/>
        <v>369070.13888888888</v>
      </c>
    </row>
    <row r="284" spans="2:17" x14ac:dyDescent="0.25">
      <c r="B284" s="17" t="s">
        <v>697</v>
      </c>
      <c r="C284" s="5" t="s">
        <v>591</v>
      </c>
      <c r="D284" s="6" t="s">
        <v>592</v>
      </c>
      <c r="E284" s="7" t="s">
        <v>21</v>
      </c>
      <c r="F284" s="8">
        <v>177180.5</v>
      </c>
      <c r="G284" s="9">
        <v>1</v>
      </c>
      <c r="H284" s="8">
        <v>177180.5</v>
      </c>
      <c r="I284" s="10">
        <f t="shared" si="69"/>
        <v>50</v>
      </c>
      <c r="J284" s="8">
        <v>177180.5</v>
      </c>
      <c r="K284" s="8" t="s">
        <v>121</v>
      </c>
      <c r="L284" s="8">
        <f t="shared" si="73"/>
        <v>73768.920550023715</v>
      </c>
      <c r="M284" s="8" t="s">
        <v>121</v>
      </c>
      <c r="N284" s="8" t="s">
        <v>121</v>
      </c>
      <c r="O284" s="8">
        <f t="shared" si="74"/>
        <v>102456.83409725515</v>
      </c>
      <c r="P284" s="8" t="s">
        <v>121</v>
      </c>
      <c r="Q284" s="8">
        <f t="shared" si="70"/>
        <v>246084.02777777775</v>
      </c>
    </row>
    <row r="285" spans="2:17" x14ac:dyDescent="0.25">
      <c r="B285" s="17" t="s">
        <v>697</v>
      </c>
      <c r="C285" s="5" t="s">
        <v>597</v>
      </c>
      <c r="D285" s="6" t="s">
        <v>598</v>
      </c>
      <c r="E285" s="7" t="s">
        <v>21</v>
      </c>
      <c r="F285" s="8">
        <v>354280.5</v>
      </c>
      <c r="G285" s="9">
        <v>1</v>
      </c>
      <c r="H285" s="8">
        <v>354280.5</v>
      </c>
      <c r="I285" s="10">
        <f t="shared" si="69"/>
        <v>50</v>
      </c>
      <c r="J285" s="8">
        <v>354280.5</v>
      </c>
      <c r="K285" s="8" t="s">
        <v>121</v>
      </c>
      <c r="L285" s="8">
        <f t="shared" si="73"/>
        <v>147504.32500711238</v>
      </c>
      <c r="M285" s="8" t="s">
        <v>121</v>
      </c>
      <c r="N285" s="8" t="s">
        <v>121</v>
      </c>
      <c r="O285" s="8">
        <f t="shared" si="74"/>
        <v>204867.11806543384</v>
      </c>
      <c r="P285" s="8" t="s">
        <v>121</v>
      </c>
      <c r="Q285" s="8">
        <f t="shared" si="70"/>
        <v>492056.25</v>
      </c>
    </row>
    <row r="286" spans="2:17" x14ac:dyDescent="0.25">
      <c r="B286" s="17" t="s">
        <v>697</v>
      </c>
      <c r="C286" s="5" t="s">
        <v>603</v>
      </c>
      <c r="D286" s="6" t="s">
        <v>604</v>
      </c>
      <c r="E286" s="7" t="s">
        <v>21</v>
      </c>
      <c r="F286" s="8">
        <v>610914.5</v>
      </c>
      <c r="G286" s="9">
        <v>1</v>
      </c>
      <c r="H286" s="8">
        <v>610914.5</v>
      </c>
      <c r="I286" s="10">
        <f t="shared" si="69"/>
        <v>50</v>
      </c>
      <c r="J286" s="8">
        <v>610914.5</v>
      </c>
      <c r="K286" s="8" t="s">
        <v>121</v>
      </c>
      <c r="L286" s="8">
        <f t="shared" si="73"/>
        <v>254353.62928402086</v>
      </c>
      <c r="M286" s="8" t="s">
        <v>121</v>
      </c>
      <c r="N286" s="8" t="s">
        <v>121</v>
      </c>
      <c r="O286" s="8">
        <f t="shared" si="74"/>
        <v>353268.92956114007</v>
      </c>
      <c r="P286" s="8" t="s">
        <v>121</v>
      </c>
      <c r="Q286" s="8">
        <f t="shared" si="70"/>
        <v>848492.36111111101</v>
      </c>
    </row>
    <row r="287" spans="2:17" x14ac:dyDescent="0.25">
      <c r="B287" s="17" t="s">
        <v>697</v>
      </c>
      <c r="C287" s="5" t="s">
        <v>609</v>
      </c>
      <c r="D287" s="6" t="s">
        <v>610</v>
      </c>
      <c r="E287" s="7" t="s">
        <v>21</v>
      </c>
      <c r="F287" s="8">
        <v>221375</v>
      </c>
      <c r="G287" s="9">
        <v>1</v>
      </c>
      <c r="H287" s="8">
        <v>221375</v>
      </c>
      <c r="I287" s="10">
        <f t="shared" si="69"/>
        <v>50</v>
      </c>
      <c r="J287" s="8">
        <v>221375</v>
      </c>
      <c r="K287" s="8" t="s">
        <v>121</v>
      </c>
      <c r="L287" s="8">
        <f t="shared" si="73"/>
        <v>92169.255571360831</v>
      </c>
      <c r="M287" s="8" t="s">
        <v>121</v>
      </c>
      <c r="N287" s="8" t="s">
        <v>121</v>
      </c>
      <c r="O287" s="8">
        <f t="shared" si="74"/>
        <v>128012.85496022337</v>
      </c>
      <c r="P287" s="8" t="s">
        <v>121</v>
      </c>
      <c r="Q287" s="8">
        <f t="shared" si="70"/>
        <v>307465.27777777775</v>
      </c>
    </row>
    <row r="288" spans="2:17" x14ac:dyDescent="0.25">
      <c r="B288" s="17" t="s">
        <v>697</v>
      </c>
      <c r="C288" s="5" t="s">
        <v>615</v>
      </c>
      <c r="D288" s="6" t="s">
        <v>616</v>
      </c>
      <c r="E288" s="7" t="s">
        <v>21</v>
      </c>
      <c r="F288" s="8">
        <v>442669.5</v>
      </c>
      <c r="G288" s="9">
        <v>1</v>
      </c>
      <c r="H288" s="8">
        <v>442669.5</v>
      </c>
      <c r="I288" s="10">
        <f t="shared" si="69"/>
        <v>50</v>
      </c>
      <c r="J288" s="8">
        <v>442669.5</v>
      </c>
      <c r="K288" s="8" t="s">
        <v>121</v>
      </c>
      <c r="L288" s="8">
        <f t="shared" si="73"/>
        <v>184304.99504978664</v>
      </c>
      <c r="M288" s="8" t="s">
        <v>121</v>
      </c>
      <c r="N288" s="8" t="s">
        <v>121</v>
      </c>
      <c r="O288" s="8">
        <f t="shared" si="74"/>
        <v>255979.15979137033</v>
      </c>
      <c r="P288" s="8" t="s">
        <v>121</v>
      </c>
      <c r="Q288" s="8">
        <f t="shared" si="70"/>
        <v>614818.75</v>
      </c>
    </row>
    <row r="289" spans="2:17" x14ac:dyDescent="0.25">
      <c r="B289" s="17" t="s">
        <v>697</v>
      </c>
      <c r="C289" s="5" t="s">
        <v>621</v>
      </c>
      <c r="D289" s="6" t="s">
        <v>622</v>
      </c>
      <c r="E289" s="7" t="s">
        <v>21</v>
      </c>
      <c r="F289" s="8">
        <v>712908</v>
      </c>
      <c r="G289" s="9">
        <v>1</v>
      </c>
      <c r="H289" s="8">
        <v>712908</v>
      </c>
      <c r="I289" s="10">
        <f t="shared" si="69"/>
        <v>50</v>
      </c>
      <c r="J289" s="8">
        <v>712908</v>
      </c>
      <c r="K289" s="8" t="s">
        <v>121</v>
      </c>
      <c r="L289" s="8">
        <f t="shared" si="73"/>
        <v>296818.51903271693</v>
      </c>
      <c r="M289" s="8" t="s">
        <v>121</v>
      </c>
      <c r="N289" s="8" t="s">
        <v>121</v>
      </c>
      <c r="O289" s="8">
        <f t="shared" si="74"/>
        <v>412247.94310099568</v>
      </c>
      <c r="P289" s="8" t="s">
        <v>121</v>
      </c>
      <c r="Q289" s="8">
        <f t="shared" si="70"/>
        <v>990150</v>
      </c>
    </row>
    <row r="290" spans="2:17" x14ac:dyDescent="0.25">
      <c r="B290" s="17" t="s">
        <v>697</v>
      </c>
      <c r="C290" s="5" t="s">
        <v>627</v>
      </c>
      <c r="D290" s="6" t="s">
        <v>628</v>
      </c>
      <c r="E290" s="7" t="s">
        <v>21</v>
      </c>
      <c r="F290" s="8">
        <v>442669.5</v>
      </c>
      <c r="G290" s="9">
        <v>1</v>
      </c>
      <c r="H290" s="8">
        <v>442669.5</v>
      </c>
      <c r="I290" s="10">
        <f t="shared" si="69"/>
        <v>50</v>
      </c>
      <c r="J290" s="8">
        <v>442669.5</v>
      </c>
      <c r="K290" s="8" t="s">
        <v>121</v>
      </c>
      <c r="L290" s="8">
        <f t="shared" si="73"/>
        <v>184304.99504978664</v>
      </c>
      <c r="M290" s="8" t="s">
        <v>121</v>
      </c>
      <c r="N290" s="8" t="s">
        <v>121</v>
      </c>
      <c r="O290" s="8">
        <f t="shared" si="74"/>
        <v>255979.15979137033</v>
      </c>
      <c r="P290" s="8" t="s">
        <v>121</v>
      </c>
      <c r="Q290" s="8">
        <f t="shared" si="70"/>
        <v>614818.75</v>
      </c>
    </row>
    <row r="291" spans="2:17" x14ac:dyDescent="0.25">
      <c r="B291" s="17" t="s">
        <v>697</v>
      </c>
      <c r="C291" s="5" t="s">
        <v>633</v>
      </c>
      <c r="D291" s="6" t="s">
        <v>634</v>
      </c>
      <c r="E291" s="7" t="s">
        <v>21</v>
      </c>
      <c r="F291" s="8">
        <v>885500</v>
      </c>
      <c r="G291" s="9">
        <v>1</v>
      </c>
      <c r="H291" s="8">
        <v>885500</v>
      </c>
      <c r="I291" s="10">
        <f t="shared" si="69"/>
        <v>50</v>
      </c>
      <c r="J291" s="8">
        <v>885500</v>
      </c>
      <c r="K291" s="8" t="s">
        <v>121</v>
      </c>
      <c r="L291" s="8">
        <f t="shared" si="73"/>
        <v>368677.02228544332</v>
      </c>
      <c r="M291" s="8" t="s">
        <v>121</v>
      </c>
      <c r="N291" s="8" t="s">
        <v>121</v>
      </c>
      <c r="O291" s="8">
        <f t="shared" si="74"/>
        <v>512051.41984089348</v>
      </c>
      <c r="P291" s="8" t="s">
        <v>121</v>
      </c>
      <c r="Q291" s="8">
        <f t="shared" si="70"/>
        <v>1229861.111111111</v>
      </c>
    </row>
    <row r="292" spans="2:17" x14ac:dyDescent="0.25">
      <c r="B292" s="17" t="s">
        <v>697</v>
      </c>
      <c r="C292" s="5" t="s">
        <v>639</v>
      </c>
      <c r="D292" s="6" t="s">
        <v>640</v>
      </c>
      <c r="E292" s="7" t="s">
        <v>21</v>
      </c>
      <c r="F292" s="8">
        <v>1222070.5</v>
      </c>
      <c r="G292" s="9">
        <v>1</v>
      </c>
      <c r="H292" s="8">
        <v>1222070.5</v>
      </c>
      <c r="I292" s="10">
        <f t="shared" si="69"/>
        <v>50</v>
      </c>
      <c r="J292" s="8">
        <v>1222070.5</v>
      </c>
      <c r="K292" s="8" t="s">
        <v>121</v>
      </c>
      <c r="L292" s="8">
        <f t="shared" si="73"/>
        <v>508807.80684684688</v>
      </c>
      <c r="M292" s="8" t="s">
        <v>121</v>
      </c>
      <c r="N292" s="8" t="s">
        <v>121</v>
      </c>
      <c r="O292" s="8">
        <f t="shared" si="74"/>
        <v>706677.50950950955</v>
      </c>
      <c r="P292" s="8" t="s">
        <v>121</v>
      </c>
      <c r="Q292" s="8">
        <f t="shared" si="70"/>
        <v>1697320.1388888888</v>
      </c>
    </row>
    <row r="293" spans="2:17" x14ac:dyDescent="0.25">
      <c r="B293" s="17" t="s">
        <v>697</v>
      </c>
      <c r="C293" s="5" t="s">
        <v>645</v>
      </c>
      <c r="D293" s="6" t="s">
        <v>646</v>
      </c>
      <c r="E293" s="7" t="s">
        <v>21</v>
      </c>
      <c r="F293" s="8">
        <v>664205.5</v>
      </c>
      <c r="G293" s="9">
        <v>1</v>
      </c>
      <c r="H293" s="8">
        <v>664205.5</v>
      </c>
      <c r="I293" s="10">
        <f t="shared" si="69"/>
        <v>50</v>
      </c>
      <c r="J293" s="8">
        <v>664205.5</v>
      </c>
      <c r="K293" s="8" t="s">
        <v>121</v>
      </c>
      <c r="L293" s="8">
        <f t="shared" si="73"/>
        <v>276541.28280701756</v>
      </c>
      <c r="M293" s="8" t="s">
        <v>121</v>
      </c>
      <c r="N293" s="8" t="s">
        <v>121</v>
      </c>
      <c r="O293" s="8">
        <f t="shared" si="74"/>
        <v>384085.11500974657</v>
      </c>
      <c r="P293" s="8" t="s">
        <v>121</v>
      </c>
      <c r="Q293" s="8">
        <f t="shared" si="70"/>
        <v>922507.63888888888</v>
      </c>
    </row>
    <row r="294" spans="2:17" x14ac:dyDescent="0.25">
      <c r="B294" s="17" t="s">
        <v>697</v>
      </c>
      <c r="C294" s="5" t="s">
        <v>651</v>
      </c>
      <c r="D294" s="6" t="s">
        <v>652</v>
      </c>
      <c r="E294" s="7" t="s">
        <v>21</v>
      </c>
      <c r="F294" s="8">
        <v>1328169.5</v>
      </c>
      <c r="G294" s="9">
        <v>1</v>
      </c>
      <c r="H294" s="8">
        <v>1328169.5</v>
      </c>
      <c r="I294" s="10">
        <f t="shared" si="69"/>
        <v>50</v>
      </c>
      <c r="J294" s="8">
        <v>1328169.5</v>
      </c>
      <c r="K294" s="8" t="s">
        <v>121</v>
      </c>
      <c r="L294" s="8">
        <f t="shared" si="73"/>
        <v>552982.01733523002</v>
      </c>
      <c r="M294" s="8" t="s">
        <v>121</v>
      </c>
      <c r="N294" s="8" t="s">
        <v>121</v>
      </c>
      <c r="O294" s="8">
        <f t="shared" si="74"/>
        <v>768030.57963226375</v>
      </c>
      <c r="P294" s="8" t="s">
        <v>121</v>
      </c>
      <c r="Q294" s="8">
        <f t="shared" si="70"/>
        <v>1844679.8611111108</v>
      </c>
    </row>
    <row r="295" spans="2:17" x14ac:dyDescent="0.25">
      <c r="B295" s="17" t="s">
        <v>697</v>
      </c>
      <c r="C295" s="5" t="s">
        <v>657</v>
      </c>
      <c r="D295" s="6" t="s">
        <v>658</v>
      </c>
      <c r="E295" s="7" t="s">
        <v>21</v>
      </c>
      <c r="F295" s="8">
        <v>1731233</v>
      </c>
      <c r="G295" s="9">
        <v>1</v>
      </c>
      <c r="H295" s="8">
        <v>1731233</v>
      </c>
      <c r="I295" s="10">
        <f t="shared" si="69"/>
        <v>50</v>
      </c>
      <c r="J295" s="8">
        <v>1731233</v>
      </c>
      <c r="K295" s="8" t="s">
        <v>121</v>
      </c>
      <c r="L295" s="8">
        <f t="shared" si="73"/>
        <v>720797.09466097679</v>
      </c>
      <c r="M295" s="8" t="s">
        <v>121</v>
      </c>
      <c r="N295" s="8" t="s">
        <v>121</v>
      </c>
      <c r="O295" s="8">
        <f t="shared" si="74"/>
        <v>1001107.0759180232</v>
      </c>
      <c r="P295" s="8" t="s">
        <v>121</v>
      </c>
      <c r="Q295" s="8">
        <f t="shared" si="70"/>
        <v>2404490.2777777775</v>
      </c>
    </row>
    <row r="296" spans="2:17" x14ac:dyDescent="0.25">
      <c r="B296" s="17" t="s">
        <v>697</v>
      </c>
      <c r="C296" s="5" t="s">
        <v>663</v>
      </c>
      <c r="D296" s="6" t="s">
        <v>664</v>
      </c>
      <c r="E296" s="7" t="s">
        <v>21</v>
      </c>
      <c r="F296" s="8">
        <v>885500</v>
      </c>
      <c r="G296" s="9">
        <v>1</v>
      </c>
      <c r="H296" s="8">
        <v>885500</v>
      </c>
      <c r="I296" s="10">
        <f t="shared" si="69"/>
        <v>50</v>
      </c>
      <c r="J296" s="8">
        <v>885500</v>
      </c>
      <c r="K296" s="8" t="s">
        <v>121</v>
      </c>
      <c r="L296" s="8">
        <f t="shared" si="73"/>
        <v>368677.02228544332</v>
      </c>
      <c r="M296" s="8" t="s">
        <v>121</v>
      </c>
      <c r="N296" s="8" t="s">
        <v>121</v>
      </c>
      <c r="O296" s="8">
        <f t="shared" si="74"/>
        <v>512051.41984089348</v>
      </c>
      <c r="P296" s="8" t="s">
        <v>121</v>
      </c>
      <c r="Q296" s="8">
        <f t="shared" si="70"/>
        <v>1229861.111111111</v>
      </c>
    </row>
    <row r="297" spans="2:17" x14ac:dyDescent="0.25">
      <c r="B297" s="17" t="s">
        <v>697</v>
      </c>
      <c r="C297" s="5" t="s">
        <v>669</v>
      </c>
      <c r="D297" s="6" t="s">
        <v>670</v>
      </c>
      <c r="E297" s="7" t="s">
        <v>21</v>
      </c>
      <c r="F297" s="8">
        <v>1771080.5</v>
      </c>
      <c r="G297" s="9">
        <v>1</v>
      </c>
      <c r="H297" s="8">
        <v>1771080.5</v>
      </c>
      <c r="I297" s="10">
        <f t="shared" si="69"/>
        <v>50</v>
      </c>
      <c r="J297" s="8">
        <v>1771080.5</v>
      </c>
      <c r="K297" s="8" t="s">
        <v>121</v>
      </c>
      <c r="L297" s="8">
        <f t="shared" si="73"/>
        <v>737387.56066382176</v>
      </c>
      <c r="M297" s="8" t="s">
        <v>121</v>
      </c>
      <c r="N297" s="8" t="s">
        <v>121</v>
      </c>
      <c r="O297" s="8">
        <f t="shared" si="74"/>
        <v>1024149.3898108634</v>
      </c>
      <c r="P297" s="8" t="s">
        <v>121</v>
      </c>
      <c r="Q297" s="8">
        <f t="shared" si="70"/>
        <v>2459834.0277777775</v>
      </c>
    </row>
    <row r="298" spans="2:17" x14ac:dyDescent="0.25">
      <c r="B298" s="17" t="s">
        <v>697</v>
      </c>
      <c r="C298" s="5" t="s">
        <v>675</v>
      </c>
      <c r="D298" s="6" t="s">
        <v>676</v>
      </c>
      <c r="E298" s="7" t="s">
        <v>21</v>
      </c>
      <c r="F298" s="8">
        <v>3055055.5</v>
      </c>
      <c r="G298" s="9">
        <v>1</v>
      </c>
      <c r="H298" s="8">
        <v>3055055.5</v>
      </c>
      <c r="I298" s="10">
        <f t="shared" si="69"/>
        <v>50</v>
      </c>
      <c r="J298" s="8">
        <v>3055055.5</v>
      </c>
      <c r="K298" s="8" t="s">
        <v>121</v>
      </c>
      <c r="L298" s="8">
        <f t="shared" si="73"/>
        <v>1271969.2429777146</v>
      </c>
      <c r="M298" s="8" t="s">
        <v>121</v>
      </c>
      <c r="N298" s="8" t="s">
        <v>121</v>
      </c>
      <c r="O298" s="8">
        <f t="shared" si="74"/>
        <v>1766623.9485801589</v>
      </c>
      <c r="P298" s="8" t="s">
        <v>121</v>
      </c>
      <c r="Q298" s="8">
        <f t="shared" si="70"/>
        <v>4243132.6388888881</v>
      </c>
    </row>
    <row r="299" spans="2:17" x14ac:dyDescent="0.25">
      <c r="B299" s="17" t="s">
        <v>697</v>
      </c>
      <c r="C299" s="5" t="s">
        <v>681</v>
      </c>
      <c r="D299" s="6" t="s">
        <v>682</v>
      </c>
      <c r="E299" s="7" t="s">
        <v>21</v>
      </c>
      <c r="F299" s="8">
        <v>1771080.5</v>
      </c>
      <c r="G299" s="9">
        <v>1</v>
      </c>
      <c r="H299" s="8">
        <v>1771080.5</v>
      </c>
      <c r="I299" s="10">
        <f t="shared" si="69"/>
        <v>50</v>
      </c>
      <c r="J299" s="8">
        <v>1771080.5</v>
      </c>
      <c r="K299" s="8" t="s">
        <v>121</v>
      </c>
      <c r="L299" s="8">
        <f t="shared" si="73"/>
        <v>737387.56066382176</v>
      </c>
      <c r="M299" s="8" t="s">
        <v>121</v>
      </c>
      <c r="N299" s="8" t="s">
        <v>121</v>
      </c>
      <c r="O299" s="8">
        <f t="shared" si="74"/>
        <v>1024149.3898108634</v>
      </c>
      <c r="P299" s="8" t="s">
        <v>121</v>
      </c>
      <c r="Q299" s="8">
        <f t="shared" si="70"/>
        <v>2459834.0277777775</v>
      </c>
    </row>
    <row r="300" spans="2:17" x14ac:dyDescent="0.25">
      <c r="B300" s="17" t="s">
        <v>697</v>
      </c>
      <c r="C300" s="5" t="s">
        <v>687</v>
      </c>
      <c r="D300" s="6" t="s">
        <v>688</v>
      </c>
      <c r="E300" s="7" t="s">
        <v>21</v>
      </c>
      <c r="F300" s="8">
        <v>3542080.5</v>
      </c>
      <c r="G300" s="9">
        <v>1</v>
      </c>
      <c r="H300" s="8">
        <v>3542080.5</v>
      </c>
      <c r="I300" s="10">
        <f t="shared" si="69"/>
        <v>50</v>
      </c>
      <c r="J300" s="8">
        <v>3542080.5</v>
      </c>
      <c r="K300" s="8" t="s">
        <v>121</v>
      </c>
      <c r="L300" s="8">
        <f t="shared" si="73"/>
        <v>1474741.6052347084</v>
      </c>
      <c r="M300" s="8" t="s">
        <v>121</v>
      </c>
      <c r="N300" s="8" t="s">
        <v>121</v>
      </c>
      <c r="O300" s="8">
        <f t="shared" si="74"/>
        <v>2048252.2294926504</v>
      </c>
      <c r="P300" s="8" t="s">
        <v>121</v>
      </c>
      <c r="Q300" s="8">
        <f t="shared" si="70"/>
        <v>4919556.25</v>
      </c>
    </row>
    <row r="301" spans="2:17" x14ac:dyDescent="0.25">
      <c r="B301" s="17" t="s">
        <v>697</v>
      </c>
      <c r="C301" s="5" t="s">
        <v>693</v>
      </c>
      <c r="D301" s="6" t="s">
        <v>694</v>
      </c>
      <c r="E301" s="7" t="s">
        <v>21</v>
      </c>
      <c r="F301" s="8">
        <v>6109869.5</v>
      </c>
      <c r="G301" s="9">
        <v>1</v>
      </c>
      <c r="H301" s="8">
        <v>6109869.5</v>
      </c>
      <c r="I301" s="10">
        <f t="shared" si="69"/>
        <v>50</v>
      </c>
      <c r="J301" s="8">
        <v>6109869.5</v>
      </c>
      <c r="K301" s="8" t="s">
        <v>121</v>
      </c>
      <c r="L301" s="8">
        <f t="shared" si="73"/>
        <v>2543837.9376766239</v>
      </c>
      <c r="M301" s="8" t="s">
        <v>121</v>
      </c>
      <c r="N301" s="8" t="s">
        <v>121</v>
      </c>
      <c r="O301" s="8">
        <f t="shared" si="74"/>
        <v>3533108.2467730884</v>
      </c>
      <c r="P301" s="8" t="s">
        <v>121</v>
      </c>
      <c r="Q301" s="8">
        <f t="shared" si="70"/>
        <v>8485929.8611111101</v>
      </c>
    </row>
    <row r="302" spans="2:17" x14ac:dyDescent="0.25">
      <c r="B302" s="17" t="s">
        <v>697</v>
      </c>
      <c r="C302" s="5" t="s">
        <v>485</v>
      </c>
      <c r="D302" s="6" t="s">
        <v>486</v>
      </c>
      <c r="E302" s="7" t="s">
        <v>21</v>
      </c>
      <c r="F302" s="8">
        <v>103281.5</v>
      </c>
      <c r="G302" s="9">
        <v>1</v>
      </c>
      <c r="H302" s="8">
        <v>103281.5</v>
      </c>
      <c r="I302" s="10">
        <f t="shared" si="69"/>
        <v>50</v>
      </c>
      <c r="J302" s="8">
        <v>103281.5</v>
      </c>
      <c r="K302" s="8" t="s">
        <v>121</v>
      </c>
      <c r="L302" s="8" t="s">
        <v>121</v>
      </c>
      <c r="M302" s="8">
        <f t="shared" ref="M302" si="75">-PMT(12%,5,J302)</f>
        <v>28651.293229469444</v>
      </c>
      <c r="N302" s="8" t="s">
        <v>121</v>
      </c>
      <c r="O302" s="8" t="s">
        <v>121</v>
      </c>
      <c r="P302" s="8">
        <f t="shared" ref="P302:Q302" si="76">M302/(1-$P$1)/(1-$P$2)</f>
        <v>39793.462818707558</v>
      </c>
      <c r="Q302" s="8">
        <f t="shared" si="70"/>
        <v>143446.52777777775</v>
      </c>
    </row>
    <row r="303" spans="2:17" x14ac:dyDescent="0.25">
      <c r="B303" s="17" t="s">
        <v>697</v>
      </c>
      <c r="C303" s="5" t="s">
        <v>491</v>
      </c>
      <c r="D303" s="6" t="s">
        <v>492</v>
      </c>
      <c r="E303" s="7" t="s">
        <v>21</v>
      </c>
      <c r="F303" s="8">
        <v>206482.5</v>
      </c>
      <c r="G303" s="9">
        <v>1</v>
      </c>
      <c r="H303" s="8">
        <v>206482.5</v>
      </c>
      <c r="I303" s="10">
        <f t="shared" si="69"/>
        <v>50</v>
      </c>
      <c r="J303" s="8">
        <v>206482.5</v>
      </c>
      <c r="K303" s="8" t="s">
        <v>121</v>
      </c>
      <c r="L303" s="8" t="s">
        <v>121</v>
      </c>
      <c r="M303" s="8">
        <f t="shared" ref="M303:M337" si="77">-PMT(12%,5,J303)</f>
        <v>57280.25497551763</v>
      </c>
      <c r="N303" s="8" t="s">
        <v>121</v>
      </c>
      <c r="O303" s="8" t="s">
        <v>121</v>
      </c>
      <c r="P303" s="8">
        <f t="shared" ref="P303:Q337" si="78">M303/(1-$P$1)/(1-$P$2)</f>
        <v>79555.909688218919</v>
      </c>
      <c r="Q303" s="8">
        <f t="shared" si="70"/>
        <v>286781.25</v>
      </c>
    </row>
    <row r="304" spans="2:17" x14ac:dyDescent="0.25">
      <c r="B304" s="17" t="s">
        <v>697</v>
      </c>
      <c r="C304" s="5" t="s">
        <v>497</v>
      </c>
      <c r="D304" s="6" t="s">
        <v>498</v>
      </c>
      <c r="E304" s="7" t="s">
        <v>21</v>
      </c>
      <c r="F304" s="8">
        <v>291893</v>
      </c>
      <c r="G304" s="9">
        <v>1</v>
      </c>
      <c r="H304" s="8">
        <v>291893</v>
      </c>
      <c r="I304" s="10">
        <f t="shared" si="69"/>
        <v>50</v>
      </c>
      <c r="J304" s="8">
        <v>291893</v>
      </c>
      <c r="K304" s="8" t="s">
        <v>121</v>
      </c>
      <c r="L304" s="8" t="s">
        <v>121</v>
      </c>
      <c r="M304" s="8">
        <f t="shared" si="77"/>
        <v>80973.958885468586</v>
      </c>
      <c r="N304" s="8" t="s">
        <v>121</v>
      </c>
      <c r="O304" s="8" t="s">
        <v>121</v>
      </c>
      <c r="P304" s="8">
        <f t="shared" si="78"/>
        <v>112463.83178537304</v>
      </c>
      <c r="Q304" s="8">
        <f t="shared" si="70"/>
        <v>405406.94444444444</v>
      </c>
    </row>
    <row r="305" spans="2:17" x14ac:dyDescent="0.25">
      <c r="B305" s="17" t="s">
        <v>697</v>
      </c>
      <c r="C305" s="5" t="s">
        <v>503</v>
      </c>
      <c r="D305" s="6" t="s">
        <v>504</v>
      </c>
      <c r="E305" s="7" t="s">
        <v>21</v>
      </c>
      <c r="F305" s="8">
        <v>125580</v>
      </c>
      <c r="G305" s="9">
        <v>1</v>
      </c>
      <c r="H305" s="8">
        <v>125580</v>
      </c>
      <c r="I305" s="10">
        <f t="shared" si="69"/>
        <v>50</v>
      </c>
      <c r="J305" s="8">
        <v>125580</v>
      </c>
      <c r="K305" s="8" t="s">
        <v>121</v>
      </c>
      <c r="L305" s="8" t="s">
        <v>121</v>
      </c>
      <c r="M305" s="8">
        <f t="shared" si="77"/>
        <v>34837.114137156925</v>
      </c>
      <c r="N305" s="8" t="s">
        <v>121</v>
      </c>
      <c r="O305" s="8" t="s">
        <v>121</v>
      </c>
      <c r="P305" s="8">
        <f t="shared" si="78"/>
        <v>48384.880746051283</v>
      </c>
      <c r="Q305" s="8">
        <f t="shared" si="70"/>
        <v>174416.66666666666</v>
      </c>
    </row>
    <row r="306" spans="2:17" x14ac:dyDescent="0.25">
      <c r="B306" s="17" t="s">
        <v>697</v>
      </c>
      <c r="C306" s="5" t="s">
        <v>509</v>
      </c>
      <c r="D306" s="6" t="s">
        <v>510</v>
      </c>
      <c r="E306" s="7" t="s">
        <v>21</v>
      </c>
      <c r="F306" s="8">
        <v>250838</v>
      </c>
      <c r="G306" s="9">
        <v>1</v>
      </c>
      <c r="H306" s="8">
        <v>250838</v>
      </c>
      <c r="I306" s="10">
        <f t="shared" si="69"/>
        <v>50</v>
      </c>
      <c r="J306" s="8">
        <v>250838</v>
      </c>
      <c r="K306" s="8" t="s">
        <v>121</v>
      </c>
      <c r="L306" s="8" t="s">
        <v>121</v>
      </c>
      <c r="M306" s="8">
        <f t="shared" si="77"/>
        <v>69584.902340628818</v>
      </c>
      <c r="N306" s="8" t="s">
        <v>121</v>
      </c>
      <c r="O306" s="8" t="s">
        <v>121</v>
      </c>
      <c r="P306" s="8">
        <f t="shared" si="78"/>
        <v>96645.697695317795</v>
      </c>
      <c r="Q306" s="8">
        <f t="shared" si="70"/>
        <v>348386.11111111107</v>
      </c>
    </row>
    <row r="307" spans="2:17" x14ac:dyDescent="0.25">
      <c r="B307" s="17" t="s">
        <v>697</v>
      </c>
      <c r="C307" s="5" t="s">
        <v>515</v>
      </c>
      <c r="D307" s="6" t="s">
        <v>516</v>
      </c>
      <c r="E307" s="7" t="s">
        <v>21</v>
      </c>
      <c r="F307" s="8">
        <v>428099</v>
      </c>
      <c r="G307" s="9">
        <v>1</v>
      </c>
      <c r="H307" s="8">
        <v>428099</v>
      </c>
      <c r="I307" s="10">
        <f t="shared" si="69"/>
        <v>50</v>
      </c>
      <c r="J307" s="8">
        <v>428099</v>
      </c>
      <c r="K307" s="8" t="s">
        <v>121</v>
      </c>
      <c r="L307" s="8" t="s">
        <v>121</v>
      </c>
      <c r="M307" s="8">
        <f t="shared" si="77"/>
        <v>118758.8288342311</v>
      </c>
      <c r="N307" s="8" t="s">
        <v>121</v>
      </c>
      <c r="O307" s="8" t="s">
        <v>121</v>
      </c>
      <c r="P307" s="8">
        <f t="shared" si="78"/>
        <v>164942.81782532096</v>
      </c>
      <c r="Q307" s="8">
        <f t="shared" si="70"/>
        <v>594581.94444444438</v>
      </c>
    </row>
    <row r="308" spans="2:17" x14ac:dyDescent="0.25">
      <c r="B308" s="17" t="s">
        <v>697</v>
      </c>
      <c r="C308" s="5" t="s">
        <v>521</v>
      </c>
      <c r="D308" s="6" t="s">
        <v>522</v>
      </c>
      <c r="E308" s="7" t="s">
        <v>21</v>
      </c>
      <c r="F308" s="8">
        <v>110768</v>
      </c>
      <c r="G308" s="9">
        <v>1</v>
      </c>
      <c r="H308" s="8">
        <v>110768</v>
      </c>
      <c r="I308" s="10">
        <f t="shared" si="69"/>
        <v>50</v>
      </c>
      <c r="J308" s="8">
        <v>110768</v>
      </c>
      <c r="K308" s="8" t="s">
        <v>121</v>
      </c>
      <c r="L308" s="8" t="s">
        <v>121</v>
      </c>
      <c r="M308" s="8">
        <f t="shared" si="77"/>
        <v>30728.121187646102</v>
      </c>
      <c r="N308" s="8" t="s">
        <v>121</v>
      </c>
      <c r="O308" s="8" t="s">
        <v>121</v>
      </c>
      <c r="P308" s="8">
        <f t="shared" si="78"/>
        <v>42677.946093952909</v>
      </c>
      <c r="Q308" s="8">
        <f t="shared" si="70"/>
        <v>153844.44444444444</v>
      </c>
    </row>
    <row r="309" spans="2:17" x14ac:dyDescent="0.25">
      <c r="B309" s="17" t="s">
        <v>697</v>
      </c>
      <c r="C309" s="5" t="s">
        <v>527</v>
      </c>
      <c r="D309" s="6" t="s">
        <v>528</v>
      </c>
      <c r="E309" s="7" t="s">
        <v>21</v>
      </c>
      <c r="F309" s="8">
        <v>221294.5</v>
      </c>
      <c r="G309" s="9">
        <v>1</v>
      </c>
      <c r="H309" s="8">
        <v>221294.5</v>
      </c>
      <c r="I309" s="10">
        <f t="shared" si="69"/>
        <v>50</v>
      </c>
      <c r="J309" s="8">
        <v>221294.5</v>
      </c>
      <c r="K309" s="8" t="s">
        <v>121</v>
      </c>
      <c r="L309" s="8" t="s">
        <v>121</v>
      </c>
      <c r="M309" s="8">
        <f t="shared" si="77"/>
        <v>61389.247925028445</v>
      </c>
      <c r="N309" s="8" t="s">
        <v>121</v>
      </c>
      <c r="O309" s="8" t="s">
        <v>121</v>
      </c>
      <c r="P309" s="8">
        <f t="shared" si="78"/>
        <v>85262.844340317271</v>
      </c>
      <c r="Q309" s="8">
        <f t="shared" si="70"/>
        <v>307353.47222222219</v>
      </c>
    </row>
    <row r="310" spans="2:17" x14ac:dyDescent="0.25">
      <c r="B310" s="17" t="s">
        <v>697</v>
      </c>
      <c r="C310" s="5" t="s">
        <v>533</v>
      </c>
      <c r="D310" s="6" t="s">
        <v>534</v>
      </c>
      <c r="E310" s="7" t="s">
        <v>21</v>
      </c>
      <c r="F310" s="8">
        <v>307912.5</v>
      </c>
      <c r="G310" s="9">
        <v>1</v>
      </c>
      <c r="H310" s="8">
        <v>307912.5</v>
      </c>
      <c r="I310" s="10">
        <f t="shared" si="69"/>
        <v>50</v>
      </c>
      <c r="J310" s="8">
        <v>307912.5</v>
      </c>
      <c r="K310" s="8" t="s">
        <v>121</v>
      </c>
      <c r="L310" s="8" t="s">
        <v>121</v>
      </c>
      <c r="M310" s="8">
        <f t="shared" si="77"/>
        <v>85417.924086298226</v>
      </c>
      <c r="N310" s="8" t="s">
        <v>121</v>
      </c>
      <c r="O310" s="8" t="s">
        <v>121</v>
      </c>
      <c r="P310" s="8">
        <f t="shared" si="78"/>
        <v>118636.0056754142</v>
      </c>
      <c r="Q310" s="8">
        <f t="shared" si="70"/>
        <v>427656.25</v>
      </c>
    </row>
    <row r="311" spans="2:17" x14ac:dyDescent="0.25">
      <c r="B311" s="17" t="s">
        <v>697</v>
      </c>
      <c r="C311" s="5" t="s">
        <v>539</v>
      </c>
      <c r="D311" s="6" t="s">
        <v>540</v>
      </c>
      <c r="E311" s="7" t="s">
        <v>21</v>
      </c>
      <c r="F311" s="8">
        <v>110768</v>
      </c>
      <c r="G311" s="9">
        <v>1</v>
      </c>
      <c r="H311" s="8">
        <v>110768</v>
      </c>
      <c r="I311" s="10">
        <f t="shared" si="69"/>
        <v>50</v>
      </c>
      <c r="J311" s="8">
        <v>110768</v>
      </c>
      <c r="K311" s="8" t="s">
        <v>121</v>
      </c>
      <c r="L311" s="8" t="s">
        <v>121</v>
      </c>
      <c r="M311" s="8">
        <f t="shared" si="77"/>
        <v>30728.121187646102</v>
      </c>
      <c r="N311" s="8" t="s">
        <v>121</v>
      </c>
      <c r="O311" s="8" t="s">
        <v>121</v>
      </c>
      <c r="P311" s="8">
        <f t="shared" si="78"/>
        <v>42677.946093952909</v>
      </c>
      <c r="Q311" s="8">
        <f t="shared" si="70"/>
        <v>153844.44444444444</v>
      </c>
    </row>
    <row r="312" spans="2:17" x14ac:dyDescent="0.25">
      <c r="B312" s="17" t="s">
        <v>697</v>
      </c>
      <c r="C312" s="5" t="s">
        <v>545</v>
      </c>
      <c r="D312" s="6" t="s">
        <v>546</v>
      </c>
      <c r="E312" s="7" t="s">
        <v>21</v>
      </c>
      <c r="F312" s="8">
        <v>221294.5</v>
      </c>
      <c r="G312" s="9">
        <v>1</v>
      </c>
      <c r="H312" s="8">
        <v>221294.5</v>
      </c>
      <c r="I312" s="10">
        <f t="shared" si="69"/>
        <v>50</v>
      </c>
      <c r="J312" s="8">
        <v>221294.5</v>
      </c>
      <c r="K312" s="8" t="s">
        <v>121</v>
      </c>
      <c r="L312" s="8" t="s">
        <v>121</v>
      </c>
      <c r="M312" s="8">
        <f t="shared" si="77"/>
        <v>61389.247925028445</v>
      </c>
      <c r="N312" s="8" t="s">
        <v>121</v>
      </c>
      <c r="O312" s="8" t="s">
        <v>121</v>
      </c>
      <c r="P312" s="8">
        <f t="shared" si="78"/>
        <v>85262.844340317271</v>
      </c>
      <c r="Q312" s="8">
        <f t="shared" si="70"/>
        <v>307353.47222222219</v>
      </c>
    </row>
    <row r="313" spans="2:17" x14ac:dyDescent="0.25">
      <c r="B313" s="17" t="s">
        <v>697</v>
      </c>
      <c r="C313" s="5" t="s">
        <v>551</v>
      </c>
      <c r="D313" s="6" t="s">
        <v>552</v>
      </c>
      <c r="E313" s="7" t="s">
        <v>21</v>
      </c>
      <c r="F313" s="8">
        <v>383663</v>
      </c>
      <c r="G313" s="9">
        <v>1</v>
      </c>
      <c r="H313" s="8">
        <v>383663</v>
      </c>
      <c r="I313" s="10">
        <f t="shared" si="69"/>
        <v>50</v>
      </c>
      <c r="J313" s="8">
        <v>383663</v>
      </c>
      <c r="K313" s="8" t="s">
        <v>121</v>
      </c>
      <c r="L313" s="8" t="s">
        <v>121</v>
      </c>
      <c r="M313" s="8">
        <f t="shared" si="77"/>
        <v>106431.84998569865</v>
      </c>
      <c r="N313" s="8" t="s">
        <v>121</v>
      </c>
      <c r="O313" s="8" t="s">
        <v>121</v>
      </c>
      <c r="P313" s="8">
        <f t="shared" si="78"/>
        <v>147822.01386902589</v>
      </c>
      <c r="Q313" s="8">
        <f t="shared" si="70"/>
        <v>532865.27777777775</v>
      </c>
    </row>
    <row r="314" spans="2:17" x14ac:dyDescent="0.25">
      <c r="B314" s="17" t="s">
        <v>697</v>
      </c>
      <c r="C314" s="5" t="s">
        <v>557</v>
      </c>
      <c r="D314" s="6" t="s">
        <v>558</v>
      </c>
      <c r="E314" s="7" t="s">
        <v>21</v>
      </c>
      <c r="F314" s="8">
        <v>154882</v>
      </c>
      <c r="G314" s="9">
        <v>1</v>
      </c>
      <c r="H314" s="8">
        <v>154882</v>
      </c>
      <c r="I314" s="10">
        <f t="shared" si="69"/>
        <v>50</v>
      </c>
      <c r="J314" s="8">
        <v>154882</v>
      </c>
      <c r="K314" s="8" t="s">
        <v>121</v>
      </c>
      <c r="L314" s="8" t="s">
        <v>121</v>
      </c>
      <c r="M314" s="8">
        <f t="shared" si="77"/>
        <v>42965.774102493539</v>
      </c>
      <c r="N314" s="8" t="s">
        <v>121</v>
      </c>
      <c r="O314" s="8" t="s">
        <v>121</v>
      </c>
      <c r="P314" s="8">
        <f t="shared" si="78"/>
        <v>59674.686253463246</v>
      </c>
      <c r="Q314" s="8">
        <f t="shared" si="70"/>
        <v>215113.88888888885</v>
      </c>
    </row>
    <row r="315" spans="2:17" x14ac:dyDescent="0.25">
      <c r="B315" s="17" t="s">
        <v>697</v>
      </c>
      <c r="C315" s="5" t="s">
        <v>563</v>
      </c>
      <c r="D315" s="6" t="s">
        <v>564</v>
      </c>
      <c r="E315" s="7" t="s">
        <v>21</v>
      </c>
      <c r="F315" s="8">
        <v>310005.5</v>
      </c>
      <c r="G315" s="9">
        <v>1</v>
      </c>
      <c r="H315" s="8">
        <v>310005.5</v>
      </c>
      <c r="I315" s="10">
        <f t="shared" si="69"/>
        <v>50</v>
      </c>
      <c r="J315" s="8">
        <v>310005.5</v>
      </c>
      <c r="K315" s="8" t="s">
        <v>121</v>
      </c>
      <c r="L315" s="8" t="s">
        <v>121</v>
      </c>
      <c r="M315" s="8">
        <f t="shared" si="77"/>
        <v>85998.542655250843</v>
      </c>
      <c r="N315" s="8" t="s">
        <v>121</v>
      </c>
      <c r="O315" s="8" t="s">
        <v>121</v>
      </c>
      <c r="P315" s="8">
        <f t="shared" si="78"/>
        <v>119442.42035451505</v>
      </c>
      <c r="Q315" s="8">
        <f t="shared" si="70"/>
        <v>430563.19444444444</v>
      </c>
    </row>
    <row r="316" spans="2:17" x14ac:dyDescent="0.25">
      <c r="B316" s="17" t="s">
        <v>697</v>
      </c>
      <c r="C316" s="5" t="s">
        <v>569</v>
      </c>
      <c r="D316" s="6" t="s">
        <v>570</v>
      </c>
      <c r="E316" s="7" t="s">
        <v>21</v>
      </c>
      <c r="F316" s="8">
        <v>501756.5</v>
      </c>
      <c r="G316" s="9">
        <v>1</v>
      </c>
      <c r="H316" s="8">
        <v>501756.5</v>
      </c>
      <c r="I316" s="10">
        <f t="shared" si="69"/>
        <v>50</v>
      </c>
      <c r="J316" s="8">
        <v>501756.5</v>
      </c>
      <c r="K316" s="8" t="s">
        <v>121</v>
      </c>
      <c r="L316" s="8" t="s">
        <v>121</v>
      </c>
      <c r="M316" s="8">
        <f t="shared" si="77"/>
        <v>139192.1361646789</v>
      </c>
      <c r="N316" s="8" t="s">
        <v>121</v>
      </c>
      <c r="O316" s="8" t="s">
        <v>121</v>
      </c>
      <c r="P316" s="8">
        <f t="shared" si="78"/>
        <v>193322.4113398318</v>
      </c>
      <c r="Q316" s="8">
        <f t="shared" si="70"/>
        <v>696884.02777777775</v>
      </c>
    </row>
    <row r="317" spans="2:17" x14ac:dyDescent="0.25">
      <c r="B317" s="17" t="s">
        <v>697</v>
      </c>
      <c r="C317" s="5" t="s">
        <v>575</v>
      </c>
      <c r="D317" s="6" t="s">
        <v>576</v>
      </c>
      <c r="E317" s="7" t="s">
        <v>21</v>
      </c>
      <c r="F317" s="8">
        <v>132825</v>
      </c>
      <c r="G317" s="9">
        <v>1</v>
      </c>
      <c r="H317" s="8">
        <v>132825</v>
      </c>
      <c r="I317" s="10">
        <f t="shared" si="69"/>
        <v>50</v>
      </c>
      <c r="J317" s="8">
        <v>132825</v>
      </c>
      <c r="K317" s="8" t="s">
        <v>121</v>
      </c>
      <c r="L317" s="8" t="s">
        <v>121</v>
      </c>
      <c r="M317" s="8">
        <f t="shared" si="77"/>
        <v>36846.94764506982</v>
      </c>
      <c r="N317" s="8" t="s">
        <v>121</v>
      </c>
      <c r="O317" s="8" t="s">
        <v>121</v>
      </c>
      <c r="P317" s="8">
        <f t="shared" si="78"/>
        <v>51176.316173708081</v>
      </c>
      <c r="Q317" s="8">
        <f t="shared" si="70"/>
        <v>184479.16666666666</v>
      </c>
    </row>
    <row r="318" spans="2:17" x14ac:dyDescent="0.25">
      <c r="B318" s="17" t="s">
        <v>697</v>
      </c>
      <c r="C318" s="5" t="s">
        <v>581</v>
      </c>
      <c r="D318" s="6" t="s">
        <v>582</v>
      </c>
      <c r="E318" s="7" t="s">
        <v>21</v>
      </c>
      <c r="F318" s="8">
        <v>265650</v>
      </c>
      <c r="G318" s="9">
        <v>1</v>
      </c>
      <c r="H318" s="8">
        <v>265650</v>
      </c>
      <c r="I318" s="10">
        <f t="shared" si="69"/>
        <v>50</v>
      </c>
      <c r="J318" s="8">
        <v>265650</v>
      </c>
      <c r="K318" s="8" t="s">
        <v>121</v>
      </c>
      <c r="L318" s="8" t="s">
        <v>121</v>
      </c>
      <c r="M318" s="8">
        <f t="shared" si="77"/>
        <v>73693.895290139641</v>
      </c>
      <c r="N318" s="8" t="s">
        <v>121</v>
      </c>
      <c r="O318" s="8" t="s">
        <v>121</v>
      </c>
      <c r="P318" s="8">
        <f t="shared" si="78"/>
        <v>102352.63234741616</v>
      </c>
      <c r="Q318" s="8">
        <f t="shared" si="70"/>
        <v>368958.33333333331</v>
      </c>
    </row>
    <row r="319" spans="2:17" x14ac:dyDescent="0.25">
      <c r="B319" s="17" t="s">
        <v>697</v>
      </c>
      <c r="C319" s="5" t="s">
        <v>587</v>
      </c>
      <c r="D319" s="6" t="s">
        <v>588</v>
      </c>
      <c r="E319" s="7" t="s">
        <v>21</v>
      </c>
      <c r="F319" s="8">
        <v>442830.5</v>
      </c>
      <c r="G319" s="9">
        <v>1</v>
      </c>
      <c r="H319" s="8">
        <v>442830.5</v>
      </c>
      <c r="I319" s="10">
        <f t="shared" si="69"/>
        <v>50</v>
      </c>
      <c r="J319" s="8">
        <v>442830.5</v>
      </c>
      <c r="K319" s="8" t="s">
        <v>121</v>
      </c>
      <c r="L319" s="8" t="s">
        <v>121</v>
      </c>
      <c r="M319" s="8">
        <f t="shared" si="77"/>
        <v>122845.49030032066</v>
      </c>
      <c r="N319" s="8" t="s">
        <v>121</v>
      </c>
      <c r="O319" s="8" t="s">
        <v>121</v>
      </c>
      <c r="P319" s="8">
        <f t="shared" si="78"/>
        <v>170618.73652822312</v>
      </c>
      <c r="Q319" s="8">
        <f t="shared" si="70"/>
        <v>615042.36111111101</v>
      </c>
    </row>
    <row r="320" spans="2:17" x14ac:dyDescent="0.25">
      <c r="B320" s="17" t="s">
        <v>697</v>
      </c>
      <c r="C320" s="5" t="s">
        <v>593</v>
      </c>
      <c r="D320" s="6" t="s">
        <v>594</v>
      </c>
      <c r="E320" s="7" t="s">
        <v>21</v>
      </c>
      <c r="F320" s="8">
        <v>295274</v>
      </c>
      <c r="G320" s="9">
        <v>1</v>
      </c>
      <c r="H320" s="8">
        <v>295274</v>
      </c>
      <c r="I320" s="10">
        <f t="shared" si="69"/>
        <v>50</v>
      </c>
      <c r="J320" s="8">
        <v>295274</v>
      </c>
      <c r="K320" s="8" t="s">
        <v>121</v>
      </c>
      <c r="L320" s="8" t="s">
        <v>121</v>
      </c>
      <c r="M320" s="8">
        <f t="shared" si="77"/>
        <v>81911.881189161271</v>
      </c>
      <c r="N320" s="8" t="s">
        <v>121</v>
      </c>
      <c r="O320" s="8" t="s">
        <v>121</v>
      </c>
      <c r="P320" s="8">
        <f t="shared" si="78"/>
        <v>113766.50165161287</v>
      </c>
      <c r="Q320" s="8">
        <f t="shared" si="70"/>
        <v>410102.77777777769</v>
      </c>
    </row>
    <row r="321" spans="2:17" x14ac:dyDescent="0.25">
      <c r="B321" s="17" t="s">
        <v>697</v>
      </c>
      <c r="C321" s="5" t="s">
        <v>599</v>
      </c>
      <c r="D321" s="6" t="s">
        <v>600</v>
      </c>
      <c r="E321" s="7" t="s">
        <v>21</v>
      </c>
      <c r="F321" s="8">
        <v>590467.5</v>
      </c>
      <c r="G321" s="9">
        <v>1</v>
      </c>
      <c r="H321" s="8">
        <v>590467.5</v>
      </c>
      <c r="I321" s="10">
        <f t="shared" si="69"/>
        <v>50</v>
      </c>
      <c r="J321" s="8">
        <v>590467.5</v>
      </c>
      <c r="K321" s="8" t="s">
        <v>121</v>
      </c>
      <c r="L321" s="8" t="s">
        <v>121</v>
      </c>
      <c r="M321" s="8">
        <f t="shared" si="77"/>
        <v>163801.43089490131</v>
      </c>
      <c r="N321" s="8" t="s">
        <v>121</v>
      </c>
      <c r="O321" s="8" t="s">
        <v>121</v>
      </c>
      <c r="P321" s="8">
        <f t="shared" si="78"/>
        <v>227501.98735402958</v>
      </c>
      <c r="Q321" s="8">
        <f t="shared" si="70"/>
        <v>820093.75</v>
      </c>
    </row>
    <row r="322" spans="2:17" x14ac:dyDescent="0.25">
      <c r="B322" s="17" t="s">
        <v>697</v>
      </c>
      <c r="C322" s="5" t="s">
        <v>605</v>
      </c>
      <c r="D322" s="6" t="s">
        <v>606</v>
      </c>
      <c r="E322" s="7" t="s">
        <v>21</v>
      </c>
      <c r="F322" s="8">
        <v>1018244.5</v>
      </c>
      <c r="G322" s="9">
        <v>1</v>
      </c>
      <c r="H322" s="8">
        <v>1018244.5</v>
      </c>
      <c r="I322" s="10">
        <f t="shared" si="69"/>
        <v>50</v>
      </c>
      <c r="J322" s="8">
        <v>1018244.5</v>
      </c>
      <c r="K322" s="8" t="s">
        <v>121</v>
      </c>
      <c r="L322" s="8" t="s">
        <v>121</v>
      </c>
      <c r="M322" s="8">
        <f t="shared" si="77"/>
        <v>282470.9337954474</v>
      </c>
      <c r="N322" s="8" t="s">
        <v>121</v>
      </c>
      <c r="O322" s="8" t="s">
        <v>121</v>
      </c>
      <c r="P322" s="8">
        <f t="shared" si="78"/>
        <v>392320.74138256582</v>
      </c>
      <c r="Q322" s="8">
        <f t="shared" si="70"/>
        <v>1414228.472222222</v>
      </c>
    </row>
    <row r="323" spans="2:17" x14ac:dyDescent="0.25">
      <c r="B323" s="17" t="s">
        <v>697</v>
      </c>
      <c r="C323" s="5" t="s">
        <v>611</v>
      </c>
      <c r="D323" s="6" t="s">
        <v>612</v>
      </c>
      <c r="E323" s="7" t="s">
        <v>21</v>
      </c>
      <c r="F323" s="8">
        <v>368931.5</v>
      </c>
      <c r="G323" s="9">
        <v>1</v>
      </c>
      <c r="H323" s="8">
        <v>368931.5</v>
      </c>
      <c r="I323" s="10">
        <f t="shared" si="69"/>
        <v>50</v>
      </c>
      <c r="J323" s="8">
        <v>368931.5</v>
      </c>
      <c r="K323" s="8" t="s">
        <v>121</v>
      </c>
      <c r="L323" s="8" t="s">
        <v>121</v>
      </c>
      <c r="M323" s="8">
        <f t="shared" si="77"/>
        <v>102345.18851960909</v>
      </c>
      <c r="N323" s="8" t="s">
        <v>121</v>
      </c>
      <c r="O323" s="8" t="s">
        <v>121</v>
      </c>
      <c r="P323" s="8">
        <f t="shared" si="78"/>
        <v>142146.0951661237</v>
      </c>
      <c r="Q323" s="8">
        <f t="shared" si="70"/>
        <v>512404.86111111107</v>
      </c>
    </row>
    <row r="324" spans="2:17" x14ac:dyDescent="0.25">
      <c r="B324" s="17" t="s">
        <v>697</v>
      </c>
      <c r="C324" s="5" t="s">
        <v>617</v>
      </c>
      <c r="D324" s="6" t="s">
        <v>618</v>
      </c>
      <c r="E324" s="7" t="s">
        <v>21</v>
      </c>
      <c r="F324" s="8">
        <v>737782.5</v>
      </c>
      <c r="G324" s="9">
        <v>1</v>
      </c>
      <c r="H324" s="8">
        <v>737782.5</v>
      </c>
      <c r="I324" s="10">
        <f t="shared" ref="I324:I337" si="79">$I$1</f>
        <v>50</v>
      </c>
      <c r="J324" s="8">
        <v>737782.5</v>
      </c>
      <c r="K324" s="8" t="s">
        <v>121</v>
      </c>
      <c r="L324" s="8" t="s">
        <v>121</v>
      </c>
      <c r="M324" s="8">
        <f t="shared" si="77"/>
        <v>204668.04555579691</v>
      </c>
      <c r="N324" s="8" t="s">
        <v>121</v>
      </c>
      <c r="O324" s="8" t="s">
        <v>121</v>
      </c>
      <c r="P324" s="8">
        <f t="shared" si="78"/>
        <v>284261.17438305123</v>
      </c>
      <c r="Q324" s="8">
        <f t="shared" si="70"/>
        <v>1024697.9166666665</v>
      </c>
    </row>
    <row r="325" spans="2:17" x14ac:dyDescent="0.25">
      <c r="B325" s="17" t="s">
        <v>697</v>
      </c>
      <c r="C325" s="5" t="s">
        <v>623</v>
      </c>
      <c r="D325" s="6" t="s">
        <v>624</v>
      </c>
      <c r="E325" s="7" t="s">
        <v>21</v>
      </c>
      <c r="F325" s="8">
        <v>1188180</v>
      </c>
      <c r="G325" s="9">
        <v>1</v>
      </c>
      <c r="H325" s="8">
        <v>1188180</v>
      </c>
      <c r="I325" s="10">
        <f t="shared" si="79"/>
        <v>50</v>
      </c>
      <c r="J325" s="8">
        <v>1188180</v>
      </c>
      <c r="K325" s="8" t="s">
        <v>121</v>
      </c>
      <c r="L325" s="8" t="s">
        <v>121</v>
      </c>
      <c r="M325" s="8">
        <f t="shared" si="77"/>
        <v>329612.69529771549</v>
      </c>
      <c r="N325" s="8" t="s">
        <v>121</v>
      </c>
      <c r="O325" s="8" t="s">
        <v>121</v>
      </c>
      <c r="P325" s="8">
        <f t="shared" si="78"/>
        <v>457795.41013571591</v>
      </c>
      <c r="Q325" s="8">
        <f t="shared" ref="Q325:Q337" si="80">J325/(1-$P$1)/(1-$P$2)</f>
        <v>1650250</v>
      </c>
    </row>
    <row r="326" spans="2:17" x14ac:dyDescent="0.25">
      <c r="B326" s="17" t="s">
        <v>697</v>
      </c>
      <c r="C326" s="5" t="s">
        <v>629</v>
      </c>
      <c r="D326" s="6" t="s">
        <v>630</v>
      </c>
      <c r="E326" s="7" t="s">
        <v>21</v>
      </c>
      <c r="F326" s="8">
        <v>737782.5</v>
      </c>
      <c r="G326" s="9">
        <v>1</v>
      </c>
      <c r="H326" s="8">
        <v>737782.5</v>
      </c>
      <c r="I326" s="10">
        <f t="shared" si="79"/>
        <v>50</v>
      </c>
      <c r="J326" s="8">
        <v>737782.5</v>
      </c>
      <c r="K326" s="8" t="s">
        <v>121</v>
      </c>
      <c r="L326" s="8" t="s">
        <v>121</v>
      </c>
      <c r="M326" s="8">
        <f t="shared" si="77"/>
        <v>204668.04555579691</v>
      </c>
      <c r="N326" s="8" t="s">
        <v>121</v>
      </c>
      <c r="O326" s="8" t="s">
        <v>121</v>
      </c>
      <c r="P326" s="8">
        <f t="shared" si="78"/>
        <v>284261.17438305123</v>
      </c>
      <c r="Q326" s="8">
        <f t="shared" si="80"/>
        <v>1024697.9166666665</v>
      </c>
    </row>
    <row r="327" spans="2:17" x14ac:dyDescent="0.25">
      <c r="B327" s="17" t="s">
        <v>697</v>
      </c>
      <c r="C327" s="5" t="s">
        <v>635</v>
      </c>
      <c r="D327" s="6" t="s">
        <v>636</v>
      </c>
      <c r="E327" s="7" t="s">
        <v>21</v>
      </c>
      <c r="F327" s="8">
        <v>1475887</v>
      </c>
      <c r="G327" s="9">
        <v>1</v>
      </c>
      <c r="H327" s="8">
        <v>1475887</v>
      </c>
      <c r="I327" s="10">
        <f t="shared" si="79"/>
        <v>50</v>
      </c>
      <c r="J327" s="8">
        <v>1475887</v>
      </c>
      <c r="K327" s="8" t="s">
        <v>121</v>
      </c>
      <c r="L327" s="8" t="s">
        <v>121</v>
      </c>
      <c r="M327" s="8">
        <f t="shared" si="77"/>
        <v>409425.41704527888</v>
      </c>
      <c r="N327" s="8" t="s">
        <v>121</v>
      </c>
      <c r="O327" s="8" t="s">
        <v>121</v>
      </c>
      <c r="P327" s="8">
        <f t="shared" si="78"/>
        <v>568646.4125628873</v>
      </c>
      <c r="Q327" s="8">
        <f t="shared" si="80"/>
        <v>2049843.0555555555</v>
      </c>
    </row>
    <row r="328" spans="2:17" x14ac:dyDescent="0.25">
      <c r="B328" s="17" t="s">
        <v>697</v>
      </c>
      <c r="C328" s="5" t="s">
        <v>641</v>
      </c>
      <c r="D328" s="6" t="s">
        <v>642</v>
      </c>
      <c r="E328" s="7" t="s">
        <v>21</v>
      </c>
      <c r="F328" s="8">
        <v>2036730.5</v>
      </c>
      <c r="G328" s="9">
        <v>1</v>
      </c>
      <c r="H328" s="8">
        <v>2036730.5</v>
      </c>
      <c r="I328" s="10">
        <f t="shared" si="79"/>
        <v>50</v>
      </c>
      <c r="J328" s="8">
        <v>2036730.5</v>
      </c>
      <c r="K328" s="8" t="s">
        <v>121</v>
      </c>
      <c r="L328" s="8" t="s">
        <v>121</v>
      </c>
      <c r="M328" s="8">
        <f t="shared" si="77"/>
        <v>565008.86204115849</v>
      </c>
      <c r="N328" s="8" t="s">
        <v>121</v>
      </c>
      <c r="O328" s="8" t="s">
        <v>121</v>
      </c>
      <c r="P328" s="8">
        <f t="shared" si="78"/>
        <v>784734.53061272006</v>
      </c>
      <c r="Q328" s="8">
        <f t="shared" si="80"/>
        <v>2828792.361111111</v>
      </c>
    </row>
    <row r="329" spans="2:17" x14ac:dyDescent="0.25">
      <c r="B329" s="17" t="s">
        <v>697</v>
      </c>
      <c r="C329" s="5" t="s">
        <v>647</v>
      </c>
      <c r="D329" s="6" t="s">
        <v>648</v>
      </c>
      <c r="E329" s="7" t="s">
        <v>21</v>
      </c>
      <c r="F329" s="8">
        <v>1106955.5</v>
      </c>
      <c r="G329" s="9">
        <v>1</v>
      </c>
      <c r="H329" s="8">
        <v>1106955.5</v>
      </c>
      <c r="I329" s="10">
        <f t="shared" si="79"/>
        <v>50</v>
      </c>
      <c r="J329" s="8">
        <v>1106955.5</v>
      </c>
      <c r="K329" s="8" t="s">
        <v>121</v>
      </c>
      <c r="L329" s="8" t="s">
        <v>121</v>
      </c>
      <c r="M329" s="8">
        <f t="shared" si="77"/>
        <v>307080.22852566972</v>
      </c>
      <c r="N329" s="8" t="s">
        <v>121</v>
      </c>
      <c r="O329" s="8" t="s">
        <v>121</v>
      </c>
      <c r="P329" s="8">
        <f t="shared" si="78"/>
        <v>426500.31739676348</v>
      </c>
      <c r="Q329" s="8">
        <f t="shared" si="80"/>
        <v>1537438.1944444443</v>
      </c>
    </row>
    <row r="330" spans="2:17" x14ac:dyDescent="0.25">
      <c r="B330" s="17" t="s">
        <v>697</v>
      </c>
      <c r="C330" s="5" t="s">
        <v>653</v>
      </c>
      <c r="D330" s="6" t="s">
        <v>654</v>
      </c>
      <c r="E330" s="7" t="s">
        <v>21</v>
      </c>
      <c r="F330" s="8">
        <v>2213669.5</v>
      </c>
      <c r="G330" s="9">
        <v>1</v>
      </c>
      <c r="H330" s="8">
        <v>2213669.5</v>
      </c>
      <c r="I330" s="10">
        <f t="shared" si="79"/>
        <v>50</v>
      </c>
      <c r="J330" s="8">
        <v>2213669.5</v>
      </c>
      <c r="K330" s="8" t="s">
        <v>121</v>
      </c>
      <c r="L330" s="8" t="s">
        <v>121</v>
      </c>
      <c r="M330" s="8">
        <f t="shared" si="77"/>
        <v>614093.46260107576</v>
      </c>
      <c r="N330" s="8" t="s">
        <v>121</v>
      </c>
      <c r="O330" s="8" t="s">
        <v>121</v>
      </c>
      <c r="P330" s="8">
        <f t="shared" si="78"/>
        <v>852907.58694593853</v>
      </c>
      <c r="Q330" s="8">
        <f t="shared" si="80"/>
        <v>3074540.9722222215</v>
      </c>
    </row>
    <row r="331" spans="2:17" x14ac:dyDescent="0.25">
      <c r="B331" s="17" t="s">
        <v>697</v>
      </c>
      <c r="C331" s="5" t="s">
        <v>659</v>
      </c>
      <c r="D331" s="6" t="s">
        <v>660</v>
      </c>
      <c r="E331" s="7" t="s">
        <v>21</v>
      </c>
      <c r="F331" s="8">
        <v>2885361.5</v>
      </c>
      <c r="G331" s="9">
        <v>1</v>
      </c>
      <c r="H331" s="8">
        <v>2885361.5</v>
      </c>
      <c r="I331" s="10">
        <f t="shared" si="79"/>
        <v>50</v>
      </c>
      <c r="J331" s="8">
        <v>2885361.5</v>
      </c>
      <c r="K331" s="8" t="s">
        <v>121</v>
      </c>
      <c r="L331" s="8" t="s">
        <v>121</v>
      </c>
      <c r="M331" s="8">
        <f t="shared" si="77"/>
        <v>800427.36026802287</v>
      </c>
      <c r="N331" s="8" t="s">
        <v>121</v>
      </c>
      <c r="O331" s="8" t="s">
        <v>121</v>
      </c>
      <c r="P331" s="8">
        <f t="shared" si="78"/>
        <v>1111704.6670389206</v>
      </c>
      <c r="Q331" s="8">
        <f t="shared" si="80"/>
        <v>4007446.5277777775</v>
      </c>
    </row>
    <row r="332" spans="2:17" x14ac:dyDescent="0.25">
      <c r="B332" s="17" t="s">
        <v>697</v>
      </c>
      <c r="C332" s="5" t="s">
        <v>665</v>
      </c>
      <c r="D332" s="6" t="s">
        <v>666</v>
      </c>
      <c r="E332" s="7" t="s">
        <v>21</v>
      </c>
      <c r="F332" s="8">
        <v>1475887</v>
      </c>
      <c r="G332" s="9">
        <v>1</v>
      </c>
      <c r="H332" s="8">
        <v>1475887</v>
      </c>
      <c r="I332" s="10">
        <f t="shared" si="79"/>
        <v>50</v>
      </c>
      <c r="J332" s="8">
        <v>1475887</v>
      </c>
      <c r="K332" s="8" t="s">
        <v>121</v>
      </c>
      <c r="L332" s="8" t="s">
        <v>121</v>
      </c>
      <c r="M332" s="8">
        <f t="shared" si="77"/>
        <v>409425.41704527888</v>
      </c>
      <c r="N332" s="8" t="s">
        <v>121</v>
      </c>
      <c r="O332" s="8" t="s">
        <v>121</v>
      </c>
      <c r="P332" s="8">
        <f t="shared" si="78"/>
        <v>568646.4125628873</v>
      </c>
      <c r="Q332" s="8">
        <f t="shared" si="80"/>
        <v>2049843.0555555555</v>
      </c>
    </row>
    <row r="333" spans="2:17" x14ac:dyDescent="0.25">
      <c r="B333" s="17" t="s">
        <v>697</v>
      </c>
      <c r="C333" s="5" t="s">
        <v>671</v>
      </c>
      <c r="D333" s="6" t="s">
        <v>672</v>
      </c>
      <c r="E333" s="7" t="s">
        <v>21</v>
      </c>
      <c r="F333" s="8">
        <v>2951774</v>
      </c>
      <c r="G333" s="9">
        <v>1</v>
      </c>
      <c r="H333" s="8">
        <v>2951774</v>
      </c>
      <c r="I333" s="10">
        <f t="shared" si="79"/>
        <v>50</v>
      </c>
      <c r="J333" s="8">
        <v>2951774</v>
      </c>
      <c r="K333" s="8" t="s">
        <v>121</v>
      </c>
      <c r="L333" s="8" t="s">
        <v>121</v>
      </c>
      <c r="M333" s="8">
        <f t="shared" si="77"/>
        <v>818850.83409055776</v>
      </c>
      <c r="N333" s="8" t="s">
        <v>121</v>
      </c>
      <c r="O333" s="8" t="s">
        <v>121</v>
      </c>
      <c r="P333" s="8">
        <f t="shared" si="78"/>
        <v>1137292.8251257746</v>
      </c>
      <c r="Q333" s="8">
        <f t="shared" si="80"/>
        <v>4099686.111111111</v>
      </c>
    </row>
    <row r="334" spans="2:17" x14ac:dyDescent="0.25">
      <c r="B334" s="17" t="s">
        <v>697</v>
      </c>
      <c r="C334" s="5" t="s">
        <v>677</v>
      </c>
      <c r="D334" s="6" t="s">
        <v>678</v>
      </c>
      <c r="E334" s="7" t="s">
        <v>21</v>
      </c>
      <c r="F334" s="8">
        <v>5091705.5</v>
      </c>
      <c r="G334" s="9">
        <v>1</v>
      </c>
      <c r="H334" s="8">
        <v>5091705.5</v>
      </c>
      <c r="I334" s="10">
        <f t="shared" si="79"/>
        <v>50</v>
      </c>
      <c r="J334" s="8">
        <v>5091705.5</v>
      </c>
      <c r="K334" s="8" t="s">
        <v>121</v>
      </c>
      <c r="L334" s="8" t="s">
        <v>121</v>
      </c>
      <c r="M334" s="8">
        <f t="shared" si="77"/>
        <v>1412488.6578777644</v>
      </c>
      <c r="N334" s="8" t="s">
        <v>121</v>
      </c>
      <c r="O334" s="8" t="s">
        <v>121</v>
      </c>
      <c r="P334" s="8">
        <f t="shared" si="78"/>
        <v>1961789.8026080059</v>
      </c>
      <c r="Q334" s="8">
        <f t="shared" si="80"/>
        <v>7071813.1944444431</v>
      </c>
    </row>
    <row r="335" spans="2:17" x14ac:dyDescent="0.25">
      <c r="B335" s="17" t="s">
        <v>697</v>
      </c>
      <c r="C335" s="5" t="s">
        <v>683</v>
      </c>
      <c r="D335" s="6" t="s">
        <v>684</v>
      </c>
      <c r="E335" s="7" t="s">
        <v>21</v>
      </c>
      <c r="F335" s="8">
        <v>2951774</v>
      </c>
      <c r="G335" s="9">
        <v>1</v>
      </c>
      <c r="H335" s="8">
        <v>2951774</v>
      </c>
      <c r="I335" s="10">
        <f t="shared" si="79"/>
        <v>50</v>
      </c>
      <c r="J335" s="8">
        <v>2951774</v>
      </c>
      <c r="K335" s="8" t="s">
        <v>121</v>
      </c>
      <c r="L335" s="8" t="s">
        <v>121</v>
      </c>
      <c r="M335" s="8">
        <f t="shared" si="77"/>
        <v>818850.83409055776</v>
      </c>
      <c r="N335" s="8" t="s">
        <v>121</v>
      </c>
      <c r="O335" s="8" t="s">
        <v>121</v>
      </c>
      <c r="P335" s="8">
        <f t="shared" si="78"/>
        <v>1137292.8251257746</v>
      </c>
      <c r="Q335" s="8">
        <f t="shared" si="80"/>
        <v>4099686.111111111</v>
      </c>
    </row>
    <row r="336" spans="2:17" x14ac:dyDescent="0.25">
      <c r="B336" s="17" t="s">
        <v>697</v>
      </c>
      <c r="C336" s="5" t="s">
        <v>689</v>
      </c>
      <c r="D336" s="6" t="s">
        <v>690</v>
      </c>
      <c r="E336" s="7" t="s">
        <v>21</v>
      </c>
      <c r="F336" s="8">
        <v>5903467.5</v>
      </c>
      <c r="G336" s="9">
        <v>1</v>
      </c>
      <c r="H336" s="8">
        <v>5903467.5</v>
      </c>
      <c r="I336" s="10">
        <f t="shared" si="79"/>
        <v>50</v>
      </c>
      <c r="J336" s="8">
        <v>5903467.5</v>
      </c>
      <c r="K336" s="8" t="s">
        <v>121</v>
      </c>
      <c r="L336" s="8" t="s">
        <v>121</v>
      </c>
      <c r="M336" s="8">
        <f t="shared" si="77"/>
        <v>1637679.3366976941</v>
      </c>
      <c r="N336" s="8" t="s">
        <v>121</v>
      </c>
      <c r="O336" s="8" t="s">
        <v>121</v>
      </c>
      <c r="P336" s="8">
        <f t="shared" si="78"/>
        <v>2274554.6343023526</v>
      </c>
      <c r="Q336" s="8">
        <f t="shared" si="80"/>
        <v>8199260.416666666</v>
      </c>
    </row>
    <row r="337" spans="2:17" x14ac:dyDescent="0.25">
      <c r="B337" s="17" t="s">
        <v>697</v>
      </c>
      <c r="C337" s="5" t="s">
        <v>695</v>
      </c>
      <c r="D337" s="6" t="s">
        <v>696</v>
      </c>
      <c r="E337" s="7" t="s">
        <v>21</v>
      </c>
      <c r="F337" s="8">
        <v>10183169.5</v>
      </c>
      <c r="G337" s="9">
        <v>1</v>
      </c>
      <c r="H337" s="8">
        <v>10183169.5</v>
      </c>
      <c r="I337" s="10">
        <f t="shared" si="79"/>
        <v>50</v>
      </c>
      <c r="J337" s="8">
        <v>10183169.5</v>
      </c>
      <c r="K337" s="8" t="s">
        <v>121</v>
      </c>
      <c r="L337" s="8" t="s">
        <v>121</v>
      </c>
      <c r="M337" s="8">
        <f t="shared" si="77"/>
        <v>2824910.3213052652</v>
      </c>
      <c r="N337" s="8" t="s">
        <v>121</v>
      </c>
      <c r="O337" s="8" t="s">
        <v>121</v>
      </c>
      <c r="P337" s="8">
        <f t="shared" si="78"/>
        <v>3923486.5573684233</v>
      </c>
      <c r="Q337" s="8">
        <f t="shared" si="80"/>
        <v>14143290.972222222</v>
      </c>
    </row>
  </sheetData>
  <printOptions horizontalCentered="1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5BD1D-36A3-4BF7-A3E0-D71976B7AF93}">
  <dimension ref="B1:L335"/>
  <sheetViews>
    <sheetView workbookViewId="0">
      <selection activeCell="F331" sqref="F331"/>
    </sheetView>
  </sheetViews>
  <sheetFormatPr defaultColWidth="26.85546875" defaultRowHeight="15" x14ac:dyDescent="0.25"/>
  <cols>
    <col min="1" max="1" width="8.7109375" style="3" customWidth="1"/>
    <col min="2" max="2" width="19.28515625" style="3" customWidth="1"/>
    <col min="3" max="3" width="17" style="23" bestFit="1" customWidth="1"/>
    <col min="4" max="4" width="51.42578125" style="3" bestFit="1" customWidth="1"/>
    <col min="5" max="5" width="10.42578125" style="3" bestFit="1" customWidth="1"/>
    <col min="6" max="6" width="11.5703125" style="3" bestFit="1" customWidth="1"/>
    <col min="7" max="7" width="10.42578125" style="3" bestFit="1" customWidth="1"/>
    <col min="8" max="8" width="11.5703125" style="3" bestFit="1" customWidth="1"/>
    <col min="9" max="9" width="10.42578125" style="3" bestFit="1" customWidth="1"/>
    <col min="10" max="10" width="11.5703125" style="3" bestFit="1" customWidth="1"/>
    <col min="11" max="16384" width="26.85546875" style="3"/>
  </cols>
  <sheetData>
    <row r="1" spans="2:12" x14ac:dyDescent="0.25">
      <c r="B1" s="18" t="s">
        <v>0</v>
      </c>
      <c r="C1" s="18" t="s">
        <v>1</v>
      </c>
      <c r="D1" s="18" t="s">
        <v>2</v>
      </c>
      <c r="E1" s="18" t="s">
        <v>12</v>
      </c>
      <c r="F1" s="18" t="s">
        <v>13</v>
      </c>
      <c r="G1" s="18" t="s">
        <v>14</v>
      </c>
      <c r="H1" s="18" t="s">
        <v>15</v>
      </c>
      <c r="I1" s="18" t="s">
        <v>16</v>
      </c>
      <c r="J1" s="18" t="s">
        <v>17</v>
      </c>
      <c r="L1" s="18" t="s">
        <v>480</v>
      </c>
    </row>
    <row r="2" spans="2:12" x14ac:dyDescent="0.25">
      <c r="B2" s="19" t="str">
        <f>Working!B4</f>
        <v>MR Access Points</v>
      </c>
      <c r="C2" s="20" t="str">
        <f>Working!C4</f>
        <v>MR28-HW</v>
      </c>
      <c r="D2" s="21" t="str">
        <f>Working!D4</f>
        <v>Meraki MR28 Wi-Fi 6 Indoor AP</v>
      </c>
      <c r="E2" s="22">
        <f>Working!N4+$L$2</f>
        <v>21505.706498951782</v>
      </c>
      <c r="F2" s="22" t="e">
        <f>Working!#REF!+$L$2</f>
        <v>#REF!</v>
      </c>
      <c r="G2" s="22">
        <f>Working!O4+$L$2</f>
        <v>16614.25720457299</v>
      </c>
      <c r="H2" s="22" t="e">
        <f>Working!#REF!+$L$2</f>
        <v>#REF!</v>
      </c>
      <c r="I2" s="22">
        <f>Working!P4+$L$2</f>
        <v>12738.479324448586</v>
      </c>
      <c r="J2" s="22" t="e">
        <f>Working!#REF!+$L$2</f>
        <v>#REF!</v>
      </c>
      <c r="L2" s="22">
        <v>5000</v>
      </c>
    </row>
    <row r="3" spans="2:12" x14ac:dyDescent="0.25">
      <c r="B3" s="19" t="str">
        <f>Working!B5</f>
        <v>MR Access Points</v>
      </c>
      <c r="C3" s="20" t="str">
        <f>Working!C5</f>
        <v>MR36-HW</v>
      </c>
      <c r="D3" s="21" t="str">
        <f>Working!D5</f>
        <v>Meraki MR36 Wi-Fi 6 Indoor AP</v>
      </c>
      <c r="E3" s="22">
        <f>Working!N5+$L$2</f>
        <v>36145.838155136269</v>
      </c>
      <c r="F3" s="22" t="e">
        <f>Working!#REF!+$L$2</f>
        <v>#REF!</v>
      </c>
      <c r="G3" s="22">
        <f>Working!O5+$L$2</f>
        <v>26915.800769190238</v>
      </c>
      <c r="H3" s="22" t="e">
        <f>Working!#REF!+$L$2</f>
        <v>#REF!</v>
      </c>
      <c r="I3" s="22">
        <f>Working!P5+$L$2</f>
        <v>19602.308881564706</v>
      </c>
      <c r="J3" s="22" t="e">
        <f>Working!#REF!+$L$2</f>
        <v>#REF!</v>
      </c>
    </row>
    <row r="4" spans="2:12" x14ac:dyDescent="0.25">
      <c r="B4" s="19" t="str">
        <f>Working!B6</f>
        <v>MR Access Points</v>
      </c>
      <c r="C4" s="20" t="str">
        <f>Working!C6</f>
        <v>MR36H-HW</v>
      </c>
      <c r="D4" s="21" t="str">
        <f>Working!D6</f>
        <v>Meraki MR36H Wi-Fi 6 Cloud Managed AP</v>
      </c>
      <c r="E4" s="22">
        <f>Working!N6+$L$2</f>
        <v>36145.838155136269</v>
      </c>
      <c r="F4" s="22" t="e">
        <f>Working!#REF!+$L$2</f>
        <v>#REF!</v>
      </c>
      <c r="G4" s="22">
        <f>Working!O6+$L$2</f>
        <v>26915.800769190238</v>
      </c>
      <c r="H4" s="22" t="e">
        <f>Working!#REF!+$L$2</f>
        <v>#REF!</v>
      </c>
      <c r="I4" s="22">
        <f>Working!P6+$L$2</f>
        <v>19602.308881564706</v>
      </c>
      <c r="J4" s="22" t="e">
        <f>Working!#REF!+$L$2</f>
        <v>#REF!</v>
      </c>
    </row>
    <row r="5" spans="2:12" x14ac:dyDescent="0.25">
      <c r="B5" s="19" t="str">
        <f>Working!B7</f>
        <v>MR Access Points</v>
      </c>
      <c r="C5" s="20" t="str">
        <f>Working!C7</f>
        <v>MR44-HW</v>
      </c>
      <c r="D5" s="21" t="str">
        <f>Working!D7</f>
        <v>Meraki MR44 WiFi 6 Indoor AP</v>
      </c>
      <c r="E5" s="22">
        <f>Working!N7+$L$2</f>
        <v>55611.991111111107</v>
      </c>
      <c r="F5" s="22" t="e">
        <f>Working!#REF!+$L$2</f>
        <v>#REF!</v>
      </c>
      <c r="G5" s="22">
        <f>Working!O7+$L$2</f>
        <v>40613.17914124651</v>
      </c>
      <c r="H5" s="22" t="e">
        <f>Working!#REF!+$L$2</f>
        <v>#REF!</v>
      </c>
      <c r="I5" s="22">
        <f>Working!P7+$L$2</f>
        <v>28728.75385899912</v>
      </c>
      <c r="J5" s="22" t="e">
        <f>Working!#REF!+$L$2</f>
        <v>#REF!</v>
      </c>
    </row>
    <row r="6" spans="2:12" x14ac:dyDescent="0.25">
      <c r="B6" s="19" t="str">
        <f>Working!B8</f>
        <v>MR Access Points</v>
      </c>
      <c r="C6" s="20" t="str">
        <f>Working!C8</f>
        <v>MR46-HW</v>
      </c>
      <c r="D6" s="21" t="str">
        <f>Working!D8</f>
        <v>Meraki MR46 Wi-Fi 6 Indoor AP</v>
      </c>
      <c r="E6" s="22">
        <f>Working!N8+$L$2</f>
        <v>67097.180209643615</v>
      </c>
      <c r="F6" s="22" t="e">
        <f>Working!#REF!+$L$2</f>
        <v>#REF!</v>
      </c>
      <c r="G6" s="22">
        <f>Working!O8+$L$2</f>
        <v>48694.744158895744</v>
      </c>
      <c r="H6" s="22" t="e">
        <f>Working!#REF!+$L$2</f>
        <v>#REF!</v>
      </c>
      <c r="I6" s="22">
        <f>Working!P8+$L$2</f>
        <v>34113.430872492623</v>
      </c>
      <c r="J6" s="22" t="e">
        <f>Working!#REF!+$L$2</f>
        <v>#REF!</v>
      </c>
    </row>
    <row r="7" spans="2:12" x14ac:dyDescent="0.25">
      <c r="B7" s="19" t="str">
        <f>Working!B9</f>
        <v>MR Access Points</v>
      </c>
      <c r="C7" s="20" t="str">
        <f>Working!C9</f>
        <v>MR46E-HW</v>
      </c>
      <c r="D7" s="21" t="str">
        <f>Working!D9</f>
        <v>Meraki MR46E Wi-Fi 6 Indoor AP w External Antenna Connectors</v>
      </c>
      <c r="E7" s="22">
        <f>Working!N9+$L$2</f>
        <v>67097.180209643615</v>
      </c>
      <c r="F7" s="22" t="e">
        <f>Working!#REF!+$L$2</f>
        <v>#REF!</v>
      </c>
      <c r="G7" s="22">
        <f>Working!O9+$L$2</f>
        <v>48694.744158895744</v>
      </c>
      <c r="H7" s="22" t="e">
        <f>Working!#REF!+$L$2</f>
        <v>#REF!</v>
      </c>
      <c r="I7" s="22">
        <f>Working!P9+$L$2</f>
        <v>34113.430872492623</v>
      </c>
      <c r="J7" s="22" t="e">
        <f>Working!#REF!+$L$2</f>
        <v>#REF!</v>
      </c>
    </row>
    <row r="8" spans="2:12" x14ac:dyDescent="0.25">
      <c r="B8" s="19" t="str">
        <f>Working!B10</f>
        <v>MR Access Points</v>
      </c>
      <c r="C8" s="20" t="str">
        <f>Working!C10</f>
        <v>MR56-HW</v>
      </c>
      <c r="D8" s="21" t="str">
        <f>Working!D10</f>
        <v>Meraki MR56 Wi-Fi 6 Indoor AP</v>
      </c>
      <c r="E8" s="22">
        <f>Working!N10+$L$2</f>
        <v>82670.099287211749</v>
      </c>
      <c r="F8" s="22" t="e">
        <f>Working!#REF!+$L$2</f>
        <v>#REF!</v>
      </c>
      <c r="G8" s="22">
        <f>Working!O10+$L$2</f>
        <v>59652.644543490867</v>
      </c>
      <c r="H8" s="22" t="e">
        <f>Working!#REF!+$L$2</f>
        <v>#REF!</v>
      </c>
      <c r="I8" s="22">
        <f>Working!P10+$L$2</f>
        <v>41414.585313274976</v>
      </c>
      <c r="J8" s="22" t="e">
        <f>Working!#REF!+$L$2</f>
        <v>#REF!</v>
      </c>
    </row>
    <row r="9" spans="2:12" x14ac:dyDescent="0.25">
      <c r="B9" s="19" t="str">
        <f>Working!B11</f>
        <v>MR Access Points</v>
      </c>
      <c r="C9" s="20" t="str">
        <f>Working!C11</f>
        <v>MR57-HW</v>
      </c>
      <c r="D9" s="21" t="str">
        <f>Working!D11</f>
        <v>Meraki MR57 Wi-Fi 6E Indoor AP</v>
      </c>
      <c r="E9" s="22">
        <f>Working!N11+$L$2</f>
        <v>97451.802935010506</v>
      </c>
      <c r="F9" s="22" t="e">
        <f>Working!#REF!+$L$2</f>
        <v>#REF!</v>
      </c>
      <c r="G9" s="22">
        <f>Working!O11+$L$2</f>
        <v>70053.805384331703</v>
      </c>
      <c r="H9" s="22" t="e">
        <f>Working!#REF!+$L$2</f>
        <v>#REF!</v>
      </c>
      <c r="I9" s="22">
        <f>Working!P11+$L$2</f>
        <v>48344.789001670943</v>
      </c>
      <c r="J9" s="22" t="e">
        <f>Working!#REF!+$L$2</f>
        <v>#REF!</v>
      </c>
    </row>
    <row r="10" spans="2:12" x14ac:dyDescent="0.25">
      <c r="B10" s="19" t="str">
        <f>Working!B12</f>
        <v>MR Access Points</v>
      </c>
      <c r="C10" s="20" t="str">
        <f>Working!C12</f>
        <v>MR76-HW</v>
      </c>
      <c r="D10" s="21" t="str">
        <f>Working!D12</f>
        <v>Meraki MR76 Wi-Fi 6 Outdoor AP</v>
      </c>
      <c r="E10" s="22">
        <f>Working!N12+$L$2</f>
        <v>73520.843941299783</v>
      </c>
      <c r="F10" s="22" t="e">
        <f>Working!#REF!+$L$2</f>
        <v>#REF!</v>
      </c>
      <c r="G10" s="22">
        <f>Working!O12+$L$2</f>
        <v>53214.761692218526</v>
      </c>
      <c r="H10" s="22" t="e">
        <f>Working!#REF!+$L$2</f>
        <v>#REF!</v>
      </c>
      <c r="I10" s="22">
        <f>Working!P12+$L$2</f>
        <v>37125.079539442348</v>
      </c>
      <c r="J10" s="22" t="e">
        <f>Working!#REF!+$L$2</f>
        <v>#REF!</v>
      </c>
    </row>
    <row r="11" spans="2:12" x14ac:dyDescent="0.25">
      <c r="B11" s="19" t="str">
        <f>Working!B13</f>
        <v>MR Access Points</v>
      </c>
      <c r="C11" s="20" t="str">
        <f>Working!C13</f>
        <v>MR78-HW</v>
      </c>
      <c r="D11" s="21" t="str">
        <f>Working!D13</f>
        <v>Meraki MR78 Wi-Fi 6 Outdoor AP</v>
      </c>
      <c r="E11" s="22">
        <f>Working!N13+$L$2</f>
        <v>54583.274633123692</v>
      </c>
      <c r="F11" s="22" t="e">
        <f>Working!#REF!+$L$2</f>
        <v>#REF!</v>
      </c>
      <c r="G11" s="22">
        <f>Working!O13+$L$2</f>
        <v>39889.321742795422</v>
      </c>
      <c r="H11" s="22" t="e">
        <f>Working!#REF!+$L$2</f>
        <v>#REF!</v>
      </c>
      <c r="I11" s="22">
        <f>Working!P13+$L$2</f>
        <v>28246.453922541943</v>
      </c>
      <c r="J11" s="22" t="e">
        <f>Working!#REF!+$L$2</f>
        <v>#REF!</v>
      </c>
    </row>
    <row r="12" spans="2:12" x14ac:dyDescent="0.25">
      <c r="B12" s="19" t="str">
        <f>Working!B14</f>
        <v>MR Access Points</v>
      </c>
      <c r="C12" s="20" t="str">
        <f>Working!C14</f>
        <v>MR86-HW</v>
      </c>
      <c r="D12" s="21" t="str">
        <f>Working!D14</f>
        <v>Meraki MR86 Wi-Fi 6 Outdoor AP</v>
      </c>
      <c r="E12" s="22">
        <f>Working!N14+$L$2</f>
        <v>100384.13551362684</v>
      </c>
      <c r="F12" s="22" t="e">
        <f>Working!#REF!+$L$2</f>
        <v>#REF!</v>
      </c>
      <c r="G12" s="22">
        <f>Working!O14+$L$2</f>
        <v>72117.144192613661</v>
      </c>
      <c r="H12" s="22" t="e">
        <f>Working!#REF!+$L$2</f>
        <v>#REF!</v>
      </c>
      <c r="I12" s="22">
        <f>Working!P14+$L$2</f>
        <v>49719.573839476623</v>
      </c>
      <c r="J12" s="22" t="e">
        <f>Working!#REF!+$L$2</f>
        <v>#REF!</v>
      </c>
    </row>
    <row r="13" spans="2:12" x14ac:dyDescent="0.25">
      <c r="B13" s="19" t="str">
        <f>Working!B15</f>
        <v>MR Access Points</v>
      </c>
      <c r="C13" s="20" t="str">
        <f>Working!C15</f>
        <v>CW9162I-ROW</v>
      </c>
      <c r="D13" s="21" t="str">
        <f>Working!D15</f>
        <v>Catalyst Wireless 9162I AP (W6E, tri-band 2x2) w/Reg ROW</v>
      </c>
      <c r="E13" s="22">
        <f>Working!N15+$L$2</f>
        <v>57758.721174004204</v>
      </c>
      <c r="F13" s="22" t="e">
        <f>Working!#REF!+$L$2</f>
        <v>#REF!</v>
      </c>
      <c r="G13" s="22">
        <f>Working!O15+$L$2</f>
        <v>42123.727938464777</v>
      </c>
      <c r="H13" s="22" t="e">
        <f>Working!#REF!+$L$2</f>
        <v>#REF!</v>
      </c>
      <c r="I13" s="22">
        <f>Working!P15+$L$2</f>
        <v>29735.219483958906</v>
      </c>
      <c r="J13" s="22" t="e">
        <f>Working!#REF!+$L$2</f>
        <v>#REF!</v>
      </c>
    </row>
    <row r="14" spans="2:12" x14ac:dyDescent="0.25">
      <c r="B14" s="19" t="str">
        <f>Working!B16</f>
        <v>MR Access Points</v>
      </c>
      <c r="C14" s="20" t="str">
        <f>Working!C16</f>
        <v>CW9164I-MR</v>
      </c>
      <c r="D14" s="21" t="str">
        <f>Working!D16</f>
        <v>Catalyst 9164I AP (W6E, tri-band 4x4) w/Meraki</v>
      </c>
      <c r="E14" s="22">
        <f>Working!N16+$L$2</f>
        <v>77605.262054507344</v>
      </c>
      <c r="F14" s="22" t="e">
        <f>Working!#REF!+$L$2</f>
        <v>#REF!</v>
      </c>
      <c r="G14" s="22">
        <f>Working!O16+$L$2</f>
        <v>56088.766661398229</v>
      </c>
      <c r="H14" s="22" t="e">
        <f>Working!#REF!+$L$2</f>
        <v>#REF!</v>
      </c>
      <c r="I14" s="22">
        <f>Working!P16+$L$2</f>
        <v>39040.004242814917</v>
      </c>
      <c r="J14" s="22" t="e">
        <f>Working!#REF!+$L$2</f>
        <v>#REF!</v>
      </c>
    </row>
    <row r="15" spans="2:12" x14ac:dyDescent="0.25">
      <c r="B15" s="19" t="str">
        <f>Working!B17</f>
        <v>MR Access Points</v>
      </c>
      <c r="C15" s="20" t="str">
        <f>Working!C17</f>
        <v>CW9166I-MR</v>
      </c>
      <c r="D15" s="21" t="str">
        <f>Working!D17</f>
        <v>Catalyst 9166I AP (W6E, tri-band 4x4) w/MERAKI</v>
      </c>
      <c r="E15" s="22">
        <f>Working!N17+$L$2</f>
        <v>87528.532494758911</v>
      </c>
      <c r="F15" s="22" t="e">
        <f>Working!#REF!+$L$2</f>
        <v>#REF!</v>
      </c>
      <c r="G15" s="22">
        <f>Working!O17+$L$2</f>
        <v>63071.286022864966</v>
      </c>
      <c r="H15" s="22" t="e">
        <f>Working!#REF!+$L$2</f>
        <v>#REF!</v>
      </c>
      <c r="I15" s="22">
        <f>Working!P17+$L$2</f>
        <v>43692.39662224293</v>
      </c>
      <c r="J15" s="22" t="e">
        <f>Working!#REF!+$L$2</f>
        <v>#REF!</v>
      </c>
    </row>
    <row r="16" spans="2:12" x14ac:dyDescent="0.25">
      <c r="B16" s="19" t="str">
        <f>Working!B18</f>
        <v>MS L2 Switches</v>
      </c>
      <c r="C16" s="20" t="str">
        <f>Working!C18</f>
        <v>MS120-8-HW</v>
      </c>
      <c r="D16" s="21" t="str">
        <f>Working!D18</f>
        <v>Meraki MS120-8 1G L2 Cloud Managed 8x GigE Switch</v>
      </c>
      <c r="E16" s="22">
        <f>Working!N18+$L$2</f>
        <v>32836.758238993716</v>
      </c>
      <c r="F16" s="22" t="e">
        <f>Working!#REF!+$L$2</f>
        <v>#REF!</v>
      </c>
      <c r="G16" s="22">
        <f>Working!O18+$L$2</f>
        <v>24587.363312786467</v>
      </c>
      <c r="H16" s="22" t="e">
        <f>Working!#REF!+$L$2</f>
        <v>#REF!</v>
      </c>
      <c r="I16" s="22">
        <f>Working!P18+$L$2</f>
        <v>18050.891102771449</v>
      </c>
      <c r="J16" s="22" t="e">
        <f>Working!#REF!+$L$2</f>
        <v>#REF!</v>
      </c>
    </row>
    <row r="17" spans="2:10" x14ac:dyDescent="0.25">
      <c r="B17" s="19" t="str">
        <f>Working!B19</f>
        <v>MS L2 Switches</v>
      </c>
      <c r="C17" s="20" t="str">
        <f>Working!C19</f>
        <v>MS120-24-HW</v>
      </c>
      <c r="D17" s="21" t="str">
        <f>Working!D19</f>
        <v>Meraki MS120-24 1G L2 Cloud Managed 24x GigE Switch</v>
      </c>
      <c r="E17" s="22">
        <f>Working!N19+$L$2</f>
        <v>71184.910188679249</v>
      </c>
      <c r="F17" s="22" t="e">
        <f>Working!#REF!+$L$2</f>
        <v>#REF!</v>
      </c>
      <c r="G17" s="22">
        <f>Working!O19+$L$2</f>
        <v>51571.079525841633</v>
      </c>
      <c r="H17" s="22" t="e">
        <f>Working!#REF!+$L$2</f>
        <v>#REF!</v>
      </c>
      <c r="I17" s="22">
        <f>Working!P19+$L$2</f>
        <v>36029.908299781469</v>
      </c>
      <c r="J17" s="22" t="e">
        <f>Working!#REF!+$L$2</f>
        <v>#REF!</v>
      </c>
    </row>
    <row r="18" spans="2:10" x14ac:dyDescent="0.25">
      <c r="B18" s="19" t="str">
        <f>Working!B20</f>
        <v>MS L2 Switches</v>
      </c>
      <c r="C18" s="20" t="str">
        <f>Working!C20</f>
        <v>MS120-48-HW</v>
      </c>
      <c r="D18" s="21" t="str">
        <f>Working!D20</f>
        <v>Meraki MS120-48 1G L2 Cloud Managed 48x GigE Switch</v>
      </c>
      <c r="E18" s="22">
        <f>Working!N20+$L$2</f>
        <v>123549.01802935009</v>
      </c>
      <c r="F18" s="22" t="e">
        <f>Working!#REF!+$L$2</f>
        <v>#REF!</v>
      </c>
      <c r="G18" s="22">
        <f>Working!O20+$L$2</f>
        <v>88417.137390021569</v>
      </c>
      <c r="H18" s="22" t="e">
        <f>Working!#REF!+$L$2</f>
        <v>#REF!</v>
      </c>
      <c r="I18" s="22">
        <f>Working!P20+$L$2</f>
        <v>60580.118610013356</v>
      </c>
      <c r="J18" s="22" t="e">
        <f>Working!#REF!+$L$2</f>
        <v>#REF!</v>
      </c>
    </row>
    <row r="19" spans="2:10" x14ac:dyDescent="0.25">
      <c r="B19" s="19" t="str">
        <f>Working!B21</f>
        <v>MS L2 Switches</v>
      </c>
      <c r="C19" s="20" t="str">
        <f>Working!C21</f>
        <v>MS125-24-HW</v>
      </c>
      <c r="D19" s="21" t="str">
        <f>Working!D21</f>
        <v>Meraki MS125-24 10G L2 Cld-Mngd 24x GigE Switch</v>
      </c>
      <c r="E19" s="22">
        <f>Working!N21+$L$2</f>
        <v>97658.872620545095</v>
      </c>
      <c r="F19" s="22" t="e">
        <f>Working!#REF!+$L$2</f>
        <v>#REF!</v>
      </c>
      <c r="G19" s="22">
        <f>Working!O21+$L$2</f>
        <v>70199.510179653327</v>
      </c>
      <c r="H19" s="22" t="e">
        <f>Working!#REF!+$L$2</f>
        <v>#REF!</v>
      </c>
      <c r="I19" s="22">
        <f>Working!P21+$L$2</f>
        <v>48441.870849111474</v>
      </c>
      <c r="J19" s="22" t="e">
        <f>Working!#REF!+$L$2</f>
        <v>#REF!</v>
      </c>
    </row>
    <row r="20" spans="2:10" x14ac:dyDescent="0.25">
      <c r="B20" s="19" t="str">
        <f>Working!B22</f>
        <v>MS L2 Switches</v>
      </c>
      <c r="C20" s="20" t="str">
        <f>Working!C22</f>
        <v>MS125-48-HW</v>
      </c>
      <c r="D20" s="21" t="str">
        <f>Working!D22</f>
        <v>Meraki MS125-48 10G L2 Cld-Mngd 48x GigE Switch</v>
      </c>
      <c r="E20" s="22">
        <f>Working!N22+$L$2</f>
        <v>141068.54993710693</v>
      </c>
      <c r="F20" s="22" t="e">
        <f>Working!#REF!+$L$2</f>
        <v>#REF!</v>
      </c>
      <c r="G20" s="22">
        <f>Working!O22+$L$2</f>
        <v>100744.77387703491</v>
      </c>
      <c r="H20" s="22" t="e">
        <f>Working!#REF!+$L$2</f>
        <v>#REF!</v>
      </c>
      <c r="I20" s="22">
        <f>Working!P22+$L$2</f>
        <v>68793.916392665269</v>
      </c>
      <c r="J20" s="22" t="e">
        <f>Working!#REF!+$L$2</f>
        <v>#REF!</v>
      </c>
    </row>
    <row r="21" spans="2:10" x14ac:dyDescent="0.25">
      <c r="B21" s="19" t="str">
        <f>Working!B23</f>
        <v>MS L2 Switches</v>
      </c>
      <c r="C21" s="20" t="str">
        <f>Working!C23</f>
        <v>MS210-24-HW</v>
      </c>
      <c r="D21" s="21" t="str">
        <f>Working!D23</f>
        <v>Meraki MS210-24 1G L2 Cld-Mngd 24x GigE Switch</v>
      </c>
      <c r="E21" s="22">
        <f>Working!N23+$L$2</f>
        <v>131724.79849056603</v>
      </c>
      <c r="F21" s="22" t="e">
        <f>Working!#REF!+$L$2</f>
        <v>#REF!</v>
      </c>
      <c r="G21" s="22">
        <f>Working!O23+$L$2</f>
        <v>94170.03364627785</v>
      </c>
      <c r="H21" s="22" t="e">
        <f>Working!#REF!+$L$2</f>
        <v>#REF!</v>
      </c>
      <c r="I21" s="22">
        <f>Working!P23+$L$2</f>
        <v>64413.223728195866</v>
      </c>
      <c r="J21" s="22" t="e">
        <f>Working!#REF!+$L$2</f>
        <v>#REF!</v>
      </c>
    </row>
    <row r="22" spans="2:10" x14ac:dyDescent="0.25">
      <c r="B22" s="19" t="str">
        <f>Working!B24</f>
        <v>MS L2 Switches</v>
      </c>
      <c r="C22" s="20" t="str">
        <f>Working!C24</f>
        <v>MS210-48-HW</v>
      </c>
      <c r="D22" s="21" t="str">
        <f>Working!D24</f>
        <v>Meraki MS210-48 1G L2 Cld-Mngd 48x GigE Switch</v>
      </c>
      <c r="E22" s="22">
        <f>Working!N24+$L$2</f>
        <v>196741.73769392035</v>
      </c>
      <c r="F22" s="22" t="e">
        <f>Working!#REF!+$L$2</f>
        <v>#REF!</v>
      </c>
      <c r="G22" s="22">
        <f>Working!O24+$L$2</f>
        <v>139919.26919761865</v>
      </c>
      <c r="H22" s="22" t="e">
        <f>Working!#REF!+$L$2</f>
        <v>#REF!</v>
      </c>
      <c r="I22" s="22">
        <f>Working!P24+$L$2</f>
        <v>94895.54448169042</v>
      </c>
      <c r="J22" s="22" t="e">
        <f>Working!#REF!+$L$2</f>
        <v>#REF!</v>
      </c>
    </row>
    <row r="23" spans="2:10" x14ac:dyDescent="0.25">
      <c r="B23" s="19" t="str">
        <f>Working!B25</f>
        <v>MS L2 Switches</v>
      </c>
      <c r="C23" s="20" t="str">
        <f>Working!C25</f>
        <v>MS225-24-HW</v>
      </c>
      <c r="D23" s="21" t="str">
        <f>Working!D25</f>
        <v>Meraki MS225-24 L2 Stck Cld-Mngd 24x GigE Switch</v>
      </c>
      <c r="E23" s="22">
        <f>Working!N25+$L$2</f>
        <v>187203.15320754718</v>
      </c>
      <c r="F23" s="22" t="e">
        <f>Working!#REF!+$L$2</f>
        <v>#REF!</v>
      </c>
      <c r="G23" s="22">
        <f>Working!O25+$L$2</f>
        <v>133207.43449976289</v>
      </c>
      <c r="H23" s="22" t="e">
        <f>Working!#REF!+$L$2</f>
        <v>#REF!</v>
      </c>
      <c r="I23" s="22">
        <f>Working!P25+$L$2</f>
        <v>90423.506957153528</v>
      </c>
      <c r="J23" s="22" t="e">
        <f>Working!#REF!+$L$2</f>
        <v>#REF!</v>
      </c>
    </row>
    <row r="24" spans="2:10" x14ac:dyDescent="0.25">
      <c r="B24" s="19" t="str">
        <f>Working!B26</f>
        <v>MS L2 Switches</v>
      </c>
      <c r="C24" s="20" t="str">
        <f>Working!C26</f>
        <v>MS225-48-HW</v>
      </c>
      <c r="D24" s="21" t="str">
        <f>Working!D26</f>
        <v>Meraki MS225-48 L2 Stck Cld-Mngd 48x GigE Switch</v>
      </c>
      <c r="E24" s="22">
        <f>Working!N26+$L$2</f>
        <v>254361.53828092245</v>
      </c>
      <c r="F24" s="22" t="e">
        <f>Working!#REF!+$L$2</f>
        <v>#REF!</v>
      </c>
      <c r="G24" s="22">
        <f>Working!O26+$L$2</f>
        <v>180463.50062062062</v>
      </c>
      <c r="H24" s="22" t="e">
        <f>Working!#REF!+$L$2</f>
        <v>#REF!</v>
      </c>
      <c r="I24" s="22">
        <f>Working!P26+$L$2</f>
        <v>121909.81591258514</v>
      </c>
      <c r="J24" s="22" t="e">
        <f>Working!#REF!+$L$2</f>
        <v>#REF!</v>
      </c>
    </row>
    <row r="25" spans="2:10" x14ac:dyDescent="0.25">
      <c r="B25" s="19" t="str">
        <f>Working!B27</f>
        <v>MS L3 Switches</v>
      </c>
      <c r="C25" s="20" t="str">
        <f>Working!C27</f>
        <v>MS250-24-HW</v>
      </c>
      <c r="D25" s="21" t="str">
        <f>Working!D27</f>
        <v>Meraki MS250-24 L3 Stck Cld-Mngd 24x GigE Switch</v>
      </c>
      <c r="E25" s="22">
        <f>Working!N27+$L$2</f>
        <v>265457.07773584907</v>
      </c>
      <c r="F25" s="22" t="e">
        <f>Working!#REF!+$L$2</f>
        <v>#REF!</v>
      </c>
      <c r="G25" s="22">
        <f>Working!O27+$L$2</f>
        <v>188270.88826932193</v>
      </c>
      <c r="H25" s="22" t="e">
        <f>Working!#REF!+$L$2</f>
        <v>#REF!</v>
      </c>
      <c r="I25" s="22">
        <f>Working!P27+$L$2</f>
        <v>127111.81091176954</v>
      </c>
      <c r="J25" s="22" t="e">
        <f>Working!#REF!+$L$2</f>
        <v>#REF!</v>
      </c>
    </row>
    <row r="26" spans="2:10" x14ac:dyDescent="0.25">
      <c r="B26" s="19" t="str">
        <f>Working!B28</f>
        <v>MS L3 Switches</v>
      </c>
      <c r="C26" s="20" t="str">
        <f>Working!C28</f>
        <v>MS250-48-HW</v>
      </c>
      <c r="D26" s="21" t="str">
        <f>Working!D28</f>
        <v>Meraki MS250-48 L3 Stck Cld-Mngd 48x GigE Switch</v>
      </c>
      <c r="E26" s="22">
        <f>Working!N28+$L$2</f>
        <v>369795.63555555552</v>
      </c>
      <c r="F26" s="22" t="e">
        <f>Working!#REF!+$L$2</f>
        <v>#REF!</v>
      </c>
      <c r="G26" s="22">
        <f>Working!O28+$L$2</f>
        <v>261688.82084610924</v>
      </c>
      <c r="H26" s="22" t="e">
        <f>Working!#REF!+$L$2</f>
        <v>#REF!</v>
      </c>
      <c r="I26" s="22">
        <f>Working!P28+$L$2</f>
        <v>176029.5456650113</v>
      </c>
      <c r="J26" s="22" t="e">
        <f>Working!#REF!+$L$2</f>
        <v>#REF!</v>
      </c>
    </row>
    <row r="27" spans="2:10" x14ac:dyDescent="0.25">
      <c r="B27" s="19" t="str">
        <f>Working!B29</f>
        <v>MS L3 Switches</v>
      </c>
      <c r="C27" s="20" t="str">
        <f>Working!C29</f>
        <v>MS350-24-HW</v>
      </c>
      <c r="D27" s="21" t="str">
        <f>Working!D29</f>
        <v>Meraki MS350-24 L3 Stck Cld-Mngd 24x GigE Switch</v>
      </c>
      <c r="E27" s="22">
        <f>Working!N29+$L$2</f>
        <v>252414.91723270447</v>
      </c>
      <c r="F27" s="22" t="e">
        <f>Working!#REF!+$L$2</f>
        <v>#REF!</v>
      </c>
      <c r="G27" s="22">
        <f>Working!O29+$L$2</f>
        <v>179093.75873557766</v>
      </c>
      <c r="H27" s="22" t="e">
        <f>Working!#REF!+$L$2</f>
        <v>#REF!</v>
      </c>
      <c r="I27" s="22">
        <f>Working!P29+$L$2</f>
        <v>120997.16871780263</v>
      </c>
      <c r="J27" s="22" t="e">
        <f>Working!#REF!+$L$2</f>
        <v>#REF!</v>
      </c>
    </row>
    <row r="28" spans="2:10" x14ac:dyDescent="0.25">
      <c r="B28" s="19" t="str">
        <f>Working!B30</f>
        <v>MS L3 Switches</v>
      </c>
      <c r="C28" s="20" t="str">
        <f>Working!C30</f>
        <v>MS350-48-HW</v>
      </c>
      <c r="D28" s="21" t="str">
        <f>Working!D30</f>
        <v>Meraki MS350-48 L3 Stck Cld-Mngd 48x GigE Switch</v>
      </c>
      <c r="E28" s="22">
        <f>Working!N30+$L$2</f>
        <v>406002.6703563942</v>
      </c>
      <c r="F28" s="22" t="e">
        <f>Working!#REF!+$L$2</f>
        <v>#REF!</v>
      </c>
      <c r="G28" s="22">
        <f>Working!O30+$L$2</f>
        <v>287165.9377946367</v>
      </c>
      <c r="H28" s="22" t="e">
        <f>Working!#REF!+$L$2</f>
        <v>#REF!</v>
      </c>
      <c r="I28" s="22">
        <f>Working!P30+$L$2</f>
        <v>193004.72877660205</v>
      </c>
      <c r="J28" s="22" t="e">
        <f>Working!#REF!+$L$2</f>
        <v>#REF!</v>
      </c>
    </row>
    <row r="29" spans="2:10" x14ac:dyDescent="0.25">
      <c r="B29" s="19" t="str">
        <f>Working!B31</f>
        <v>MS L3 Switches</v>
      </c>
      <c r="C29" s="20" t="str">
        <f>Working!C31</f>
        <v>MS355-24X-HW</v>
      </c>
      <c r="D29" s="21" t="str">
        <f>Working!D31</f>
        <v>Meraki MS355-L3 Stck Cld-Mngd 24GE, 8xmG UPOE Switch</v>
      </c>
      <c r="E29" s="22">
        <f>Working!N31+$L$2</f>
        <v>451942.77752620552</v>
      </c>
      <c r="F29" s="22" t="e">
        <f>Working!#REF!+$L$2</f>
        <v>#REF!</v>
      </c>
      <c r="G29" s="22">
        <f>Working!O31+$L$2</f>
        <v>319491.74103787995</v>
      </c>
      <c r="H29" s="22" t="e">
        <f>Working!#REF!+$L$2</f>
        <v>#REF!</v>
      </c>
      <c r="I29" s="22">
        <f>Working!P31+$L$2</f>
        <v>214543.1324504535</v>
      </c>
      <c r="J29" s="22" t="e">
        <f>Working!#REF!+$L$2</f>
        <v>#REF!</v>
      </c>
    </row>
    <row r="30" spans="2:10" x14ac:dyDescent="0.25">
      <c r="B30" s="19" t="str">
        <f>Working!B32</f>
        <v>MS L3 Switches</v>
      </c>
      <c r="C30" s="20" t="str">
        <f>Working!C32</f>
        <v>MS355-48X-HW</v>
      </c>
      <c r="D30" s="21" t="str">
        <f>Working!D32</f>
        <v>Meraki MS355-L3 Stck Cld-Mngd 48GE, 16xmG UPOE Switch</v>
      </c>
      <c r="E30" s="22">
        <f>Working!N32+$L$2</f>
        <v>737511.35060796642</v>
      </c>
      <c r="F30" s="22" t="e">
        <f>Working!#REF!+$L$2</f>
        <v>#REF!</v>
      </c>
      <c r="G30" s="22">
        <f>Working!O32+$L$2</f>
        <v>520432.35860702797</v>
      </c>
      <c r="H30" s="22" t="e">
        <f>Working!#REF!+$L$2</f>
        <v>#REF!</v>
      </c>
      <c r="I30" s="22">
        <f>Working!P32+$L$2</f>
        <v>348428.13147462939</v>
      </c>
      <c r="J30" s="22" t="e">
        <f>Working!#REF!+$L$2</f>
        <v>#REF!</v>
      </c>
    </row>
    <row r="31" spans="2:10" x14ac:dyDescent="0.25">
      <c r="B31" s="19" t="str">
        <f>Working!B33</f>
        <v>MS L3 Switches</v>
      </c>
      <c r="C31" s="20" t="str">
        <f>Working!C33</f>
        <v>MS390-24-HW</v>
      </c>
      <c r="D31" s="21" t="str">
        <f>Working!D33</f>
        <v>Meraki MS390 24GE L3 Switch</v>
      </c>
      <c r="E31" s="22">
        <f>Working!N33+$L$2</f>
        <v>190317.73702306082</v>
      </c>
      <c r="F31" s="22" t="e">
        <f>Working!#REF!+$L$2</f>
        <v>#REF!</v>
      </c>
      <c r="G31" s="22">
        <f>Working!O33+$L$2</f>
        <v>135399.01457668192</v>
      </c>
      <c r="H31" s="22" t="e">
        <f>Working!#REF!+$L$2</f>
        <v>#REF!</v>
      </c>
      <c r="I31" s="22">
        <f>Working!P33+$L$2</f>
        <v>91883.737845309995</v>
      </c>
      <c r="J31" s="22" t="e">
        <f>Working!#REF!+$L$2</f>
        <v>#REF!</v>
      </c>
    </row>
    <row r="32" spans="2:10" x14ac:dyDescent="0.25">
      <c r="B32" s="19" t="str">
        <f>Working!B34</f>
        <v>MS L3 Switches</v>
      </c>
      <c r="C32" s="20" t="str">
        <f>Working!C34</f>
        <v>MS390-48P-HW</v>
      </c>
      <c r="D32" s="21" t="str">
        <f>Working!D34</f>
        <v>Meraki MS390 48GE L3 POE+ Switch</v>
      </c>
      <c r="E32" s="22">
        <f>Working!N34+$L$2</f>
        <v>379918.02884696022</v>
      </c>
      <c r="F32" s="22" t="e">
        <f>Working!#REF!+$L$2</f>
        <v>#REF!</v>
      </c>
      <c r="G32" s="22">
        <f>Working!O34+$L$2</f>
        <v>268811.45320478373</v>
      </c>
      <c r="H32" s="22" t="e">
        <f>Working!#REF!+$L$2</f>
        <v>#REF!</v>
      </c>
      <c r="I32" s="22">
        <f>Working!P34+$L$2</f>
        <v>180775.2941250634</v>
      </c>
      <c r="J32" s="22" t="e">
        <f>Working!#REF!+$L$2</f>
        <v>#REF!</v>
      </c>
    </row>
    <row r="33" spans="2:10" x14ac:dyDescent="0.25">
      <c r="B33" s="19" t="str">
        <f>Working!B35</f>
        <v>MS L3 Switches</v>
      </c>
      <c r="C33" s="20" t="str">
        <f>Working!C35</f>
        <v>MS410-16-HW</v>
      </c>
      <c r="D33" s="21" t="str">
        <f>Working!D35</f>
        <v>Meraki MS410-16 Cld-Mngd 16x GigE SFP Switch</v>
      </c>
      <c r="E33" s="22">
        <f>Working!N35+$L$2</f>
        <v>375635.47404612164</v>
      </c>
      <c r="F33" s="22" t="e">
        <f>Working!#REF!+$L$2</f>
        <v>#REF!</v>
      </c>
      <c r="G33" s="22">
        <f>Working!O35+$L$2</f>
        <v>265798.02915336384</v>
      </c>
      <c r="H33" s="22" t="e">
        <f>Working!#REF!+$L$2</f>
        <v>#REF!</v>
      </c>
      <c r="I33" s="22">
        <f>Working!P35+$L$2</f>
        <v>178767.47569061999</v>
      </c>
      <c r="J33" s="22" t="e">
        <f>Working!#REF!+$L$2</f>
        <v>#REF!</v>
      </c>
    </row>
    <row r="34" spans="2:10" x14ac:dyDescent="0.25">
      <c r="B34" s="19" t="str">
        <f>Working!B36</f>
        <v>MS L3 Switches</v>
      </c>
      <c r="C34" s="20" t="str">
        <f>Working!C36</f>
        <v>MS410-32-HW</v>
      </c>
      <c r="D34" s="21" t="str">
        <f>Working!D36</f>
        <v>Meraki MS410-32 Cld-Mngd 32x GigE SFP Switch</v>
      </c>
      <c r="E34" s="22">
        <f>Working!N36+$L$2</f>
        <v>659062.60125786159</v>
      </c>
      <c r="F34" s="22" t="e">
        <f>Working!#REF!+$L$2</f>
        <v>#REF!</v>
      </c>
      <c r="G34" s="22">
        <f>Working!O36+$L$2</f>
        <v>465231.81615299504</v>
      </c>
      <c r="H34" s="22" t="e">
        <f>Working!#REF!+$L$2</f>
        <v>#REF!</v>
      </c>
      <c r="I34" s="22">
        <f>Working!P36+$L$2</f>
        <v>311648.48651285883</v>
      </c>
      <c r="J34" s="22" t="e">
        <f>Working!#REF!+$L$2</f>
        <v>#REF!</v>
      </c>
    </row>
    <row r="35" spans="2:10" x14ac:dyDescent="0.25">
      <c r="B35" s="19" t="str">
        <f>Working!B37</f>
        <v>MS L3 Switches</v>
      </c>
      <c r="C35" s="20" t="str">
        <f>Working!C37</f>
        <v>MS425-16-HW</v>
      </c>
      <c r="D35" s="21" t="str">
        <f>Working!D37</f>
        <v>Meraki MS425-16 L3 Cld-Mngd 16x 10G SFP+ Switch</v>
      </c>
      <c r="E35" s="22">
        <f>Working!N37+$L$2</f>
        <v>615458.42784067092</v>
      </c>
      <c r="F35" s="22" t="e">
        <f>Working!#REF!+$L$2</f>
        <v>#REF!</v>
      </c>
      <c r="G35" s="22">
        <f>Working!O37+$L$2</f>
        <v>434549.6950761287</v>
      </c>
      <c r="H35" s="22" t="e">
        <f>Working!#REF!+$L$2</f>
        <v>#REF!</v>
      </c>
      <c r="I35" s="22">
        <f>Working!P37+$L$2</f>
        <v>291205.25407866825</v>
      </c>
      <c r="J35" s="22" t="e">
        <f>Working!#REF!+$L$2</f>
        <v>#REF!</v>
      </c>
    </row>
    <row r="36" spans="2:10" x14ac:dyDescent="0.25">
      <c r="B36" s="19" t="str">
        <f>Working!B38</f>
        <v>MS L3 Switches</v>
      </c>
      <c r="C36" s="20" t="str">
        <f>Working!C38</f>
        <v>MS425-32-HW</v>
      </c>
      <c r="D36" s="21" t="str">
        <f>Working!D38</f>
        <v>Meraki MS425-32 L3 Cld-Mngd 32x 10G SFP+ Switch</v>
      </c>
      <c r="E36" s="22">
        <f>Working!N38+$L$2</f>
        <v>964291.81517819711</v>
      </c>
      <c r="F36" s="22" t="e">
        <f>Working!#REF!+$L$2</f>
        <v>#REF!</v>
      </c>
      <c r="G36" s="22">
        <f>Working!O38+$L$2</f>
        <v>680006.66369105945</v>
      </c>
      <c r="H36" s="22" t="e">
        <f>Working!#REF!+$L$2</f>
        <v>#REF!</v>
      </c>
      <c r="I36" s="22">
        <f>Working!P38+$L$2</f>
        <v>454751.11355219298</v>
      </c>
      <c r="J36" s="22" t="e">
        <f>Working!#REF!+$L$2</f>
        <v>#REF!</v>
      </c>
    </row>
    <row r="37" spans="2:10" x14ac:dyDescent="0.25">
      <c r="B37" s="19" t="str">
        <f>Working!B39</f>
        <v>MS L3 Switches</v>
      </c>
      <c r="C37" s="20" t="str">
        <f>Working!C39</f>
        <v>MS450-12-HW</v>
      </c>
      <c r="D37" s="21" t="str">
        <f>Working!D39</f>
        <v>Meraki MS450-L3 Stack Cld-Mngd 12x40GE Aggregation Switch</v>
      </c>
      <c r="E37" s="22">
        <f>Working!N39+$L$2</f>
        <v>907645.48947589099</v>
      </c>
      <c r="F37" s="22" t="e">
        <f>Working!#REF!+$L$2</f>
        <v>#REF!</v>
      </c>
      <c r="G37" s="22">
        <f>Working!O39+$L$2</f>
        <v>640147.41886307346</v>
      </c>
      <c r="H37" s="22" t="e">
        <f>Working!#REF!+$L$2</f>
        <v>#REF!</v>
      </c>
      <c r="I37" s="22">
        <f>Working!P39+$L$2</f>
        <v>428193.24277694838</v>
      </c>
      <c r="J37" s="22" t="e">
        <f>Working!#REF!+$L$2</f>
        <v>#REF!</v>
      </c>
    </row>
    <row r="38" spans="2:10" x14ac:dyDescent="0.25">
      <c r="B38" s="19" t="str">
        <f>Working!B40</f>
        <v>MX Firewalls</v>
      </c>
      <c r="C38" s="20" t="str">
        <f>Working!C40</f>
        <v>MX67-HW</v>
      </c>
      <c r="D38" s="21" t="str">
        <f>Working!D40</f>
        <v>Meraki MX67 Router/Security Appliance</v>
      </c>
      <c r="E38" s="22">
        <f>Working!N40+$L$2</f>
        <v>32058.116394129978</v>
      </c>
      <c r="F38" s="22" t="e">
        <f>Working!#REF!+$L$2</f>
        <v>#REF!</v>
      </c>
      <c r="G38" s="22">
        <f>Working!O40+$L$2</f>
        <v>24039.471184869079</v>
      </c>
      <c r="H38" s="22" t="e">
        <f>Working!#REF!+$L$2</f>
        <v>#REF!</v>
      </c>
      <c r="I38" s="22">
        <f>Working!P40+$L$2</f>
        <v>17685.835307188798</v>
      </c>
      <c r="J38" s="22" t="e">
        <f>Working!#REF!+$L$2</f>
        <v>#REF!</v>
      </c>
    </row>
    <row r="39" spans="2:10" x14ac:dyDescent="0.25">
      <c r="B39" s="19" t="str">
        <f>Working!B41</f>
        <v>MX Firewalls</v>
      </c>
      <c r="C39" s="20" t="str">
        <f>Working!C41</f>
        <v>MX67C-HW-WW</v>
      </c>
      <c r="D39" s="21" t="str">
        <f>Working!D41</f>
        <v>Meraki MX67C LTE Router/Security Appliance - Worldwide</v>
      </c>
      <c r="E39" s="22">
        <f>Working!N41+$L$2</f>
        <v>59505.216771488464</v>
      </c>
      <c r="F39" s="22" t="e">
        <f>Working!#REF!+$L$2</f>
        <v>#REF!</v>
      </c>
      <c r="G39" s="22">
        <f>Working!O41+$L$2</f>
        <v>43352.651346082916</v>
      </c>
      <c r="H39" s="22" t="e">
        <f>Working!#REF!+$L$2</f>
        <v>#REF!</v>
      </c>
      <c r="I39" s="22">
        <f>Working!P41+$L$2</f>
        <v>30554.040542738232</v>
      </c>
      <c r="J39" s="22" t="e">
        <f>Working!#REF!+$L$2</f>
        <v>#REF!</v>
      </c>
    </row>
    <row r="40" spans="2:10" x14ac:dyDescent="0.25">
      <c r="B40" s="19" t="str">
        <f>Working!B42</f>
        <v>MX Firewalls</v>
      </c>
      <c r="C40" s="20" t="str">
        <f>Working!C42</f>
        <v>MX67W-HW</v>
      </c>
      <c r="D40" s="21" t="str">
        <f>Working!D42</f>
        <v>Meraki MX67W Router/Security Appliance with 802.11ac</v>
      </c>
      <c r="E40" s="22">
        <f>Working!N42+$L$2</f>
        <v>46852.385408805036</v>
      </c>
      <c r="F40" s="22" t="e">
        <f>Working!#REF!+$L$2</f>
        <v>#REF!</v>
      </c>
      <c r="G40" s="22">
        <f>Working!O42+$L$2</f>
        <v>34449.473658922077</v>
      </c>
      <c r="H40" s="22" t="e">
        <f>Working!#REF!+$L$2</f>
        <v>#REF!</v>
      </c>
      <c r="I40" s="22">
        <f>Working!P42+$L$2</f>
        <v>24621.930099475561</v>
      </c>
      <c r="J40" s="22" t="e">
        <f>Working!#REF!+$L$2</f>
        <v>#REF!</v>
      </c>
    </row>
    <row r="41" spans="2:10" x14ac:dyDescent="0.25">
      <c r="B41" s="19" t="str">
        <f>Working!B43</f>
        <v>MX Firewalls</v>
      </c>
      <c r="C41" s="20" t="str">
        <f>Working!C43</f>
        <v>MX68-HW</v>
      </c>
      <c r="D41" s="21" t="str">
        <f>Working!D43</f>
        <v>Meraki MX68 Router/Security Appliance</v>
      </c>
      <c r="E41" s="22">
        <f>Working!N43+$L$2</f>
        <v>43737.801593291406</v>
      </c>
      <c r="F41" s="22" t="e">
        <f>Working!#REF!+$L$2</f>
        <v>#REF!</v>
      </c>
      <c r="G41" s="22">
        <f>Working!O43+$L$2</f>
        <v>32257.893582003057</v>
      </c>
      <c r="H41" s="22" t="e">
        <f>Working!#REF!+$L$2</f>
        <v>#REF!</v>
      </c>
      <c r="I41" s="22">
        <f>Working!P43+$L$2</f>
        <v>23161.699211319094</v>
      </c>
      <c r="J41" s="22" t="e">
        <f>Working!#REF!+$L$2</f>
        <v>#REF!</v>
      </c>
    </row>
    <row r="42" spans="2:10" x14ac:dyDescent="0.25">
      <c r="B42" s="19" t="str">
        <f>Working!B44</f>
        <v>MX Firewalls</v>
      </c>
      <c r="C42" s="20" t="str">
        <f>Working!C44</f>
        <v>MX68CW-HW-WW</v>
      </c>
      <c r="D42" s="21" t="str">
        <f>Working!D44</f>
        <v>Meraki MX68CW LTE &amp; 802.11ac Router/Security Appliance - WW</v>
      </c>
      <c r="E42" s="22">
        <f>Working!N44+$L$2</f>
        <v>80528.661635220124</v>
      </c>
      <c r="F42" s="22" t="e">
        <f>Working!#REF!+$L$2</f>
        <v>#REF!</v>
      </c>
      <c r="G42" s="22">
        <f>Working!O44+$L$2</f>
        <v>58145.819756598699</v>
      </c>
      <c r="H42" s="22" t="e">
        <f>Working!#REF!+$L$2</f>
        <v>#REF!</v>
      </c>
      <c r="I42" s="22">
        <f>Working!P44+$L$2</f>
        <v>40410.600964250887</v>
      </c>
      <c r="J42" s="22" t="e">
        <f>Working!#REF!+$L$2</f>
        <v>#REF!</v>
      </c>
    </row>
    <row r="43" spans="2:10" x14ac:dyDescent="0.25">
      <c r="B43" s="19" t="str">
        <f>Working!B45</f>
        <v>MX Firewalls</v>
      </c>
      <c r="C43" s="20" t="str">
        <f>Working!C45</f>
        <v>MX68W-HW</v>
      </c>
      <c r="D43" s="21" t="str">
        <f>Working!D45</f>
        <v>Meraki MX68W Router/Security Appliance with 802.11ac</v>
      </c>
      <c r="E43" s="22">
        <f>Working!N45+$L$2</f>
        <v>59505.216771488464</v>
      </c>
      <c r="F43" s="22" t="e">
        <f>Working!#REF!+$L$2</f>
        <v>#REF!</v>
      </c>
      <c r="G43" s="22">
        <f>Working!O45+$L$2</f>
        <v>43352.651346082916</v>
      </c>
      <c r="H43" s="22" t="e">
        <f>Working!#REF!+$L$2</f>
        <v>#REF!</v>
      </c>
      <c r="I43" s="22">
        <f>Working!P45+$L$2</f>
        <v>30554.040542738232</v>
      </c>
      <c r="J43" s="22" t="e">
        <f>Working!#REF!+$L$2</f>
        <v>#REF!</v>
      </c>
    </row>
    <row r="44" spans="2:10" x14ac:dyDescent="0.25">
      <c r="B44" s="19" t="str">
        <f>Working!B46</f>
        <v>MX Firewalls</v>
      </c>
      <c r="C44" s="20" t="str">
        <f>Working!C46</f>
        <v>MX75-HW</v>
      </c>
      <c r="D44" s="21" t="str">
        <f>Working!D46</f>
        <v>Meraki MX75 Router/Security Appliance</v>
      </c>
      <c r="E44" s="22">
        <f>Working!N46+$L$2</f>
        <v>82670.099287211749</v>
      </c>
      <c r="F44" s="22" t="e">
        <f>Working!#REF!+$L$2</f>
        <v>#REF!</v>
      </c>
      <c r="G44" s="22">
        <f>Working!O46+$L$2</f>
        <v>59652.644543490867</v>
      </c>
      <c r="H44" s="22" t="e">
        <f>Working!#REF!+$L$2</f>
        <v>#REF!</v>
      </c>
      <c r="I44" s="22">
        <f>Working!P46+$L$2</f>
        <v>41414.585313274976</v>
      </c>
      <c r="J44" s="22" t="e">
        <f>Working!#REF!+$L$2</f>
        <v>#REF!</v>
      </c>
    </row>
    <row r="45" spans="2:10" x14ac:dyDescent="0.25">
      <c r="B45" s="19" t="str">
        <f>Working!B47</f>
        <v>MX Firewalls</v>
      </c>
      <c r="C45" s="20" t="str">
        <f>Working!C47</f>
        <v>MX85-HW</v>
      </c>
      <c r="D45" s="21" t="str">
        <f>Working!D47</f>
        <v>Meraki MX85 Router/Security Appliance</v>
      </c>
      <c r="E45" s="22">
        <f>Working!N47+$L$2</f>
        <v>102136.25224318658</v>
      </c>
      <c r="F45" s="22" t="e">
        <f>Working!#REF!+$L$2</f>
        <v>#REF!</v>
      </c>
      <c r="G45" s="22">
        <f>Working!O47+$L$2</f>
        <v>73350.022915547117</v>
      </c>
      <c r="H45" s="22" t="e">
        <f>Working!#REF!+$L$2</f>
        <v>#REF!</v>
      </c>
      <c r="I45" s="22">
        <f>Working!P47+$L$2</f>
        <v>50541.030290709386</v>
      </c>
      <c r="J45" s="22" t="e">
        <f>Working!#REF!+$L$2</f>
        <v>#REF!</v>
      </c>
    </row>
    <row r="46" spans="2:10" x14ac:dyDescent="0.25">
      <c r="B46" s="19" t="str">
        <f>Working!B48</f>
        <v>MX Firewalls</v>
      </c>
      <c r="C46" s="20" t="str">
        <f>Working!C48</f>
        <v>MX95-HW</v>
      </c>
      <c r="D46" s="21" t="str">
        <f>Working!D48</f>
        <v>Meraki MX95 Router/Security Appliance</v>
      </c>
      <c r="E46" s="22">
        <f>Working!N48+$L$2</f>
        <v>199466.99236897274</v>
      </c>
      <c r="F46" s="22" t="e">
        <f>Working!#REF!+$L$2</f>
        <v>#REF!</v>
      </c>
      <c r="G46" s="22">
        <f>Working!O48+$L$2</f>
        <v>141836.89742795425</v>
      </c>
      <c r="H46" s="22" t="e">
        <f>Working!#REF!+$L$2</f>
        <v>#REF!</v>
      </c>
      <c r="I46" s="22">
        <f>Working!P48+$L$2</f>
        <v>96173.24361914261</v>
      </c>
      <c r="J46" s="22" t="e">
        <f>Working!#REF!+$L$2</f>
        <v>#REF!</v>
      </c>
    </row>
    <row r="47" spans="2:10" x14ac:dyDescent="0.25">
      <c r="B47" s="19" t="str">
        <f>Working!B49</f>
        <v>MX Firewalls</v>
      </c>
      <c r="C47" s="20" t="str">
        <f>Working!C49</f>
        <v>MX105-HW</v>
      </c>
      <c r="D47" s="21" t="str">
        <f>Working!D49</f>
        <v>Meraki MX105 Router/Security Appliance</v>
      </c>
      <c r="E47" s="22">
        <f>Working!N49+$L$2</f>
        <v>296797.74071278825</v>
      </c>
      <c r="F47" s="22" t="e">
        <f>Working!#REF!+$L$2</f>
        <v>#REF!</v>
      </c>
      <c r="G47" s="22">
        <f>Working!O49+$L$2</f>
        <v>210323.77772298615</v>
      </c>
      <c r="H47" s="22" t="e">
        <f>Working!#REF!+$L$2</f>
        <v>#REF!</v>
      </c>
      <c r="I47" s="22">
        <f>Working!P49+$L$2</f>
        <v>141805.4608004888</v>
      </c>
      <c r="J47" s="22" t="e">
        <f>Working!#REF!+$L$2</f>
        <v>#REF!</v>
      </c>
    </row>
    <row r="48" spans="2:10" x14ac:dyDescent="0.25">
      <c r="B48" s="19" t="str">
        <f>Working!B50</f>
        <v>MX Firewalls</v>
      </c>
      <c r="C48" s="20" t="str">
        <f>Working!C50</f>
        <v>MX250-HW</v>
      </c>
      <c r="D48" s="21" t="str">
        <f>Working!D50</f>
        <v>Meraki MX250 Router/Security Appliance</v>
      </c>
      <c r="E48" s="22">
        <f>Working!N50+$L$2</f>
        <v>436954.01241090155</v>
      </c>
      <c r="F48" s="22" t="e">
        <f>Working!#REF!+$L$2</f>
        <v>#REF!</v>
      </c>
      <c r="G48" s="22">
        <f>Working!O50+$L$2</f>
        <v>308944.8811843422</v>
      </c>
      <c r="H48" s="22" t="e">
        <f>Working!#REF!+$L$2</f>
        <v>#REF!</v>
      </c>
      <c r="I48" s="22">
        <f>Working!P50+$L$2</f>
        <v>207515.85076752998</v>
      </c>
      <c r="J48" s="22" t="e">
        <f>Working!#REF!+$L$2</f>
        <v>#REF!</v>
      </c>
    </row>
    <row r="49" spans="2:10" x14ac:dyDescent="0.25">
      <c r="B49" s="19" t="str">
        <f>Working!B51</f>
        <v>MX Firewalls</v>
      </c>
      <c r="C49" s="20" t="str">
        <f>Working!C51</f>
        <v>MX450-HW</v>
      </c>
      <c r="D49" s="21" t="str">
        <f>Working!D51</f>
        <v>Meraki MX450 Router/Security Appliance</v>
      </c>
      <c r="E49" s="22">
        <f>Working!N51+$L$2</f>
        <v>869102.51270440256</v>
      </c>
      <c r="F49" s="22" t="e">
        <f>Working!#REF!+$L$2</f>
        <v>#REF!</v>
      </c>
      <c r="G49" s="22">
        <f>Working!O51+$L$2</f>
        <v>613026.61396554438</v>
      </c>
      <c r="H49" s="22" t="e">
        <f>Working!#REF!+$L$2</f>
        <v>#REF!</v>
      </c>
      <c r="I49" s="22">
        <f>Working!P51+$L$2</f>
        <v>410122.88457278372</v>
      </c>
      <c r="J49" s="22" t="e">
        <f>Working!#REF!+$L$2</f>
        <v>#REF!</v>
      </c>
    </row>
    <row r="50" spans="2:10" x14ac:dyDescent="0.25">
      <c r="B50" s="19" t="str">
        <f>Working!B52</f>
        <v>MX Firewall Licenses</v>
      </c>
      <c r="C50" s="20" t="str">
        <f>Working!C52</f>
        <v>LIC-VMX-S-ENT-1Y</v>
      </c>
      <c r="D50" s="21" t="str">
        <f>Working!D52</f>
        <v>Meraki vMX Enterprise License, Small, 1 Year</v>
      </c>
      <c r="E50" s="22">
        <f>Working!N52</f>
        <v>30616.833333333328</v>
      </c>
      <c r="F50" s="22" t="e">
        <f>Working!#REF!</f>
        <v>#REF!</v>
      </c>
      <c r="G50" s="22" t="str">
        <f>Working!O52</f>
        <v>NA</v>
      </c>
      <c r="H50" s="22" t="e">
        <f>Working!#REF!</f>
        <v>#REF!</v>
      </c>
      <c r="I50" s="22" t="str">
        <f>Working!P52</f>
        <v>NA</v>
      </c>
      <c r="J50" s="22" t="e">
        <f>Working!#REF!</f>
        <v>#REF!</v>
      </c>
    </row>
    <row r="51" spans="2:10" x14ac:dyDescent="0.25">
      <c r="B51" s="19" t="str">
        <f>Working!B53</f>
        <v>MX Firewall Licenses</v>
      </c>
      <c r="C51" s="20" t="str">
        <f>Working!C53</f>
        <v>LIC-VMX-S-ENT-3Y</v>
      </c>
      <c r="D51" s="21" t="str">
        <f>Working!D53</f>
        <v>Meraki vMX Enterprise License, Small, 3 Year</v>
      </c>
      <c r="E51" s="22" t="str">
        <f>Working!N53</f>
        <v>NA</v>
      </c>
      <c r="F51" s="22" t="e">
        <f>Working!#REF!</f>
        <v>#REF!</v>
      </c>
      <c r="G51" s="22">
        <f>Working!O53</f>
        <v>25602.570992044675</v>
      </c>
      <c r="H51" s="22" t="e">
        <f>Working!#REF!</f>
        <v>#REF!</v>
      </c>
      <c r="I51" s="22" t="str">
        <f>Working!P53</f>
        <v>NA</v>
      </c>
      <c r="J51" s="22" t="e">
        <f>Working!#REF!</f>
        <v>#REF!</v>
      </c>
    </row>
    <row r="52" spans="2:10" x14ac:dyDescent="0.25">
      <c r="B52" s="19" t="str">
        <f>Working!B54</f>
        <v>MX Firewall Licenses</v>
      </c>
      <c r="C52" s="20" t="str">
        <f>Working!C54</f>
        <v>LIC-VMX-S-ENT-5Y</v>
      </c>
      <c r="D52" s="21" t="str">
        <f>Working!D54</f>
        <v>Meraki vMX Enterprise License, Small, 5 Year</v>
      </c>
      <c r="E52" s="22" t="str">
        <f>Working!N54</f>
        <v>NA</v>
      </c>
      <c r="F52" s="22" t="e">
        <f>Working!#REF!</f>
        <v>#REF!</v>
      </c>
      <c r="G52" s="22" t="str">
        <f>Working!O54</f>
        <v>NA</v>
      </c>
      <c r="H52" s="22" t="e">
        <f>Working!#REF!</f>
        <v>#REF!</v>
      </c>
      <c r="I52" s="22">
        <f>Working!P54</f>
        <v>28441.625412903217</v>
      </c>
      <c r="J52" s="22" t="e">
        <f>Working!#REF!</f>
        <v>#REF!</v>
      </c>
    </row>
    <row r="53" spans="2:10" x14ac:dyDescent="0.25">
      <c r="B53" s="19" t="str">
        <f>Working!B55</f>
        <v>MX Firewall Licenses</v>
      </c>
      <c r="C53" s="20" t="str">
        <f>Working!C55</f>
        <v>LIC-VMX-M-ENT-1Y</v>
      </c>
      <c r="D53" s="21" t="str">
        <f>Working!D55</f>
        <v>Meraki vMX Enterprise License, Medium, 1 Year</v>
      </c>
      <c r="E53" s="22">
        <f>Working!N55</f>
        <v>153021.55555555553</v>
      </c>
      <c r="F53" s="22" t="e">
        <f>Working!#REF!</f>
        <v>#REF!</v>
      </c>
      <c r="G53" s="22" t="str">
        <f>Working!O55</f>
        <v>NA</v>
      </c>
      <c r="H53" s="22" t="e">
        <f>Working!#REF!</f>
        <v>#REF!</v>
      </c>
      <c r="I53" s="22" t="str">
        <f>Working!P55</f>
        <v>NA</v>
      </c>
      <c r="J53" s="22" t="e">
        <f>Working!#REF!</f>
        <v>#REF!</v>
      </c>
    </row>
    <row r="54" spans="2:10" x14ac:dyDescent="0.25">
      <c r="B54" s="19" t="str">
        <f>Working!B56</f>
        <v>MX Firewall Licenses</v>
      </c>
      <c r="C54" s="20" t="str">
        <f>Working!C56</f>
        <v>LIC-VMX-M-ENT-3Y</v>
      </c>
      <c r="D54" s="21" t="str">
        <f>Working!D56</f>
        <v>Meraki vMX Enterprise License, Medium, 3 Year</v>
      </c>
      <c r="E54" s="22" t="str">
        <f>Working!N56</f>
        <v>NA</v>
      </c>
      <c r="F54" s="22" t="e">
        <f>Working!#REF!</f>
        <v>#REF!</v>
      </c>
      <c r="G54" s="22">
        <f>Working!O56</f>
        <v>127989.57989568516</v>
      </c>
      <c r="H54" s="22" t="e">
        <f>Working!#REF!</f>
        <v>#REF!</v>
      </c>
      <c r="I54" s="22" t="str">
        <f>Working!P56</f>
        <v>NA</v>
      </c>
      <c r="J54" s="22" t="e">
        <f>Working!#REF!</f>
        <v>#REF!</v>
      </c>
    </row>
    <row r="55" spans="2:10" x14ac:dyDescent="0.25">
      <c r="B55" s="19" t="str">
        <f>Working!B57</f>
        <v>MX Firewall Licenses</v>
      </c>
      <c r="C55" s="20" t="str">
        <f>Working!C57</f>
        <v>LIC-VMX-M-ENT-5Y</v>
      </c>
      <c r="D55" s="21" t="str">
        <f>Working!D57</f>
        <v>Meraki vMX Enterprise License, Medium, 5 Year</v>
      </c>
      <c r="E55" s="22" t="str">
        <f>Working!N57</f>
        <v>NA</v>
      </c>
      <c r="F55" s="22" t="e">
        <f>Working!#REF!</f>
        <v>#REF!</v>
      </c>
      <c r="G55" s="22" t="str">
        <f>Working!O57</f>
        <v>NA</v>
      </c>
      <c r="H55" s="22" t="e">
        <f>Working!#REF!</f>
        <v>#REF!</v>
      </c>
      <c r="I55" s="22">
        <f>Working!P57</f>
        <v>142130.58719152561</v>
      </c>
      <c r="J55" s="22" t="e">
        <f>Working!#REF!</f>
        <v>#REF!</v>
      </c>
    </row>
    <row r="56" spans="2:10" x14ac:dyDescent="0.25">
      <c r="B56" s="19" t="str">
        <f>Working!B58</f>
        <v>MX Firewall Licenses</v>
      </c>
      <c r="C56" s="20" t="str">
        <f>Working!C58</f>
        <v>LIC-VMX-L-ENT-1Y</v>
      </c>
      <c r="D56" s="21" t="str">
        <f>Working!D58</f>
        <v>Meraki vMX Enterprise License, Large, 1 Year</v>
      </c>
      <c r="E56" s="22">
        <f>Working!N58</f>
        <v>306105.72222222225</v>
      </c>
      <c r="F56" s="22" t="e">
        <f>Working!#REF!</f>
        <v>#REF!</v>
      </c>
      <c r="G56" s="22" t="str">
        <f>Working!O58</f>
        <v>NA</v>
      </c>
      <c r="H56" s="22" t="e">
        <f>Working!#REF!</f>
        <v>#REF!</v>
      </c>
      <c r="I56" s="22" t="str">
        <f>Working!P58</f>
        <v>NA</v>
      </c>
      <c r="J56" s="22" t="e">
        <f>Working!#REF!</f>
        <v>#REF!</v>
      </c>
    </row>
    <row r="57" spans="2:10" x14ac:dyDescent="0.25">
      <c r="B57" s="19" t="str">
        <f>Working!B59</f>
        <v>MX Firewall Licenses</v>
      </c>
      <c r="C57" s="20" t="str">
        <f>Working!C59</f>
        <v>LIC-VMX-L-ENT-3Y</v>
      </c>
      <c r="D57" s="21" t="str">
        <f>Working!D59</f>
        <v>Meraki vMX Enterprise License, Large, 3 Year</v>
      </c>
      <c r="E57" s="22" t="str">
        <f>Working!N59</f>
        <v>NA</v>
      </c>
      <c r="F57" s="22" t="e">
        <f>Working!#REF!</f>
        <v>#REF!</v>
      </c>
      <c r="G57" s="22">
        <f>Working!O59</f>
        <v>256025.70992044674</v>
      </c>
      <c r="H57" s="22" t="e">
        <f>Working!#REF!</f>
        <v>#REF!</v>
      </c>
      <c r="I57" s="22" t="str">
        <f>Working!P59</f>
        <v>NA</v>
      </c>
      <c r="J57" s="22" t="e">
        <f>Working!#REF!</f>
        <v>#REF!</v>
      </c>
    </row>
    <row r="58" spans="2:10" x14ac:dyDescent="0.25">
      <c r="B58" s="19" t="str">
        <f>Working!B60</f>
        <v>MX Firewall Licenses</v>
      </c>
      <c r="C58" s="20" t="str">
        <f>Working!C60</f>
        <v>LIC-VMX-L-ENT-5Y</v>
      </c>
      <c r="D58" s="21" t="str">
        <f>Working!D60</f>
        <v>Meraki vMX Enterprise License, Large, 5 Year</v>
      </c>
      <c r="E58" s="22" t="str">
        <f>Working!N60</f>
        <v>NA</v>
      </c>
      <c r="F58" s="22" t="e">
        <f>Working!#REF!</f>
        <v>#REF!</v>
      </c>
      <c r="G58" s="22" t="str">
        <f>Working!O60</f>
        <v>NA</v>
      </c>
      <c r="H58" s="22" t="e">
        <f>Working!#REF!</f>
        <v>#REF!</v>
      </c>
      <c r="I58" s="22">
        <f>Working!P60</f>
        <v>284323.20628144365</v>
      </c>
      <c r="J58" s="22" t="e">
        <f>Working!#REF!</f>
        <v>#REF!</v>
      </c>
    </row>
    <row r="59" spans="2:10" x14ac:dyDescent="0.25">
      <c r="B59" s="19" t="str">
        <f>Working!B61</f>
        <v>MR Enterprise Licenses</v>
      </c>
      <c r="C59" s="20" t="str">
        <f>Working!C61</f>
        <v>LIC-ENT-1YR</v>
      </c>
      <c r="D59" s="21" t="str">
        <f>Working!D61</f>
        <v>Meraki MR Enterprise License, 1YR</v>
      </c>
      <c r="E59" s="22">
        <f>Working!N61</f>
        <v>12522.222222222221</v>
      </c>
      <c r="F59" s="22" t="e">
        <f>Working!#REF!</f>
        <v>#REF!</v>
      </c>
      <c r="G59" s="22" t="str">
        <f>Working!O61</f>
        <v>NA</v>
      </c>
      <c r="H59" s="22" t="e">
        <f>Working!#REF!</f>
        <v>#REF!</v>
      </c>
      <c r="I59" s="22" t="str">
        <f>Working!P61</f>
        <v>NA</v>
      </c>
      <c r="J59" s="22" t="e">
        <f>Working!#REF!</f>
        <v>#REF!</v>
      </c>
    </row>
    <row r="60" spans="2:10" x14ac:dyDescent="0.25">
      <c r="B60" s="19" t="str">
        <f>Working!B62</f>
        <v>MR Enterprise Licenses</v>
      </c>
      <c r="C60" s="20" t="str">
        <f>Working!C62</f>
        <v>LIC-ENT-3YR</v>
      </c>
      <c r="D60" s="21" t="str">
        <f>Working!D62</f>
        <v>Meraki MR Enterprise License, 3YR</v>
      </c>
      <c r="E60" s="22" t="str">
        <f>Working!N62</f>
        <v>NA</v>
      </c>
      <c r="F60" s="22" t="e">
        <f>Working!#REF!</f>
        <v>#REF!</v>
      </c>
      <c r="G60" s="22">
        <f>Working!O62</f>
        <v>10473.779042200094</v>
      </c>
      <c r="H60" s="22" t="e">
        <f>Working!#REF!</f>
        <v>#REF!</v>
      </c>
      <c r="I60" s="22" t="str">
        <f>Working!P62</f>
        <v>NA</v>
      </c>
      <c r="J60" s="22" t="e">
        <f>Working!#REF!</f>
        <v>#REF!</v>
      </c>
    </row>
    <row r="61" spans="2:10" x14ac:dyDescent="0.25">
      <c r="B61" s="19" t="str">
        <f>Working!B63</f>
        <v>MR Enterprise Licenses</v>
      </c>
      <c r="C61" s="20" t="str">
        <f>Working!C63</f>
        <v>LIC-ENT-5YR</v>
      </c>
      <c r="D61" s="21" t="str">
        <f>Working!D63</f>
        <v>Meraki MR Enterprise License, 5YR</v>
      </c>
      <c r="E61" s="22" t="str">
        <f>Working!N63</f>
        <v>NA</v>
      </c>
      <c r="F61" s="22" t="e">
        <f>Working!#REF!</f>
        <v>#REF!</v>
      </c>
      <c r="G61" s="22" t="str">
        <f>Working!O63</f>
        <v>NA</v>
      </c>
      <c r="H61" s="22" t="e">
        <f>Working!#REF!</f>
        <v>#REF!</v>
      </c>
      <c r="I61" s="22">
        <f>Working!P63</f>
        <v>11630.980948570019</v>
      </c>
      <c r="J61" s="22" t="e">
        <f>Working!#REF!</f>
        <v>#REF!</v>
      </c>
    </row>
    <row r="62" spans="2:10" x14ac:dyDescent="0.25">
      <c r="B62" s="19" t="str">
        <f>Working!B64</f>
        <v>ISE Licenses (100 Users)</v>
      </c>
      <c r="C62" s="20" t="str">
        <f>Working!C64</f>
        <v>ISE-E-LIC</v>
      </c>
      <c r="D62" s="21" t="str">
        <f>Working!D64</f>
        <v>Cisco Identity Service Engine Essentials Subscription</v>
      </c>
      <c r="E62" s="22">
        <f>Working!N64</f>
        <v>43390.666666666664</v>
      </c>
      <c r="F62" s="22" t="e">
        <f>Working!#REF!</f>
        <v>#REF!</v>
      </c>
      <c r="G62" s="22">
        <f>Working!O64</f>
        <v>32260.106843685793</v>
      </c>
      <c r="H62" s="22" t="e">
        <f>Working!#REF!</f>
        <v>#REF!</v>
      </c>
      <c r="I62" s="22">
        <f>Working!P64</f>
        <v>26868.288412373669</v>
      </c>
      <c r="J62" s="22" t="e">
        <f>Working!#REF!</f>
        <v>#REF!</v>
      </c>
    </row>
    <row r="63" spans="2:10" x14ac:dyDescent="0.25">
      <c r="B63" s="19" t="str">
        <f>Working!B65</f>
        <v>ISE Licenses (100 Users)</v>
      </c>
      <c r="C63" s="20" t="str">
        <f>Working!C65</f>
        <v>ISE-A-LIC</v>
      </c>
      <c r="D63" s="21" t="str">
        <f>Working!D65</f>
        <v>Cisco Identity Service Engine Advantage Subscription</v>
      </c>
      <c r="E63" s="22">
        <f>Working!N65</f>
        <v>207367.99999999997</v>
      </c>
      <c r="F63" s="22" t="e">
        <f>Working!#REF!</f>
        <v>#REF!</v>
      </c>
      <c r="G63" s="22">
        <f>Working!O65</f>
        <v>154174.0275011854</v>
      </c>
      <c r="H63" s="22" t="e">
        <f>Working!#REF!</f>
        <v>#REF!</v>
      </c>
      <c r="I63" s="22">
        <f>Working!P65</f>
        <v>128406.029672213</v>
      </c>
      <c r="J63" s="22" t="e">
        <f>Working!#REF!</f>
        <v>#REF!</v>
      </c>
    </row>
    <row r="64" spans="2:10" x14ac:dyDescent="0.25">
      <c r="B64" s="19" t="str">
        <f>Working!B66</f>
        <v>ISE Licenses (100 Users)</v>
      </c>
      <c r="C64" s="20" t="str">
        <f>Working!C66</f>
        <v>ISE-P-LIC</v>
      </c>
      <c r="D64" s="21" t="str">
        <f>Working!D66</f>
        <v>Cisco Identity Service Engine Premier Subscription</v>
      </c>
      <c r="E64" s="22">
        <f>Working!N66</f>
        <v>346555.99999999994</v>
      </c>
      <c r="F64" s="22" t="e">
        <f>Working!#REF!</f>
        <v>#REF!</v>
      </c>
      <c r="G64" s="22">
        <f>Working!O66</f>
        <v>257657.56661925081</v>
      </c>
      <c r="H64" s="22" t="e">
        <f>Working!#REF!</f>
        <v>#REF!</v>
      </c>
      <c r="I64" s="22">
        <f>Working!P66</f>
        <v>214593.76576464763</v>
      </c>
      <c r="J64" s="22" t="e">
        <f>Working!#REF!</f>
        <v>#REF!</v>
      </c>
    </row>
    <row r="65" spans="2:10" x14ac:dyDescent="0.25">
      <c r="B65" s="19" t="str">
        <f>Working!B67</f>
        <v>SFP Modules</v>
      </c>
      <c r="C65" s="20" t="str">
        <f>Working!C67</f>
        <v>MA-SFP-10GB-SR</v>
      </c>
      <c r="D65" s="21" t="str">
        <f>Working!D67</f>
        <v>Meraki 10G Base SR Multi-Mode</v>
      </c>
      <c r="E65" s="22">
        <f>Working!N67</f>
        <v>27257.893582003057</v>
      </c>
      <c r="F65" s="22" t="e">
        <f>Working!#REF!</f>
        <v>#REF!</v>
      </c>
      <c r="G65" s="22">
        <f>Working!O67</f>
        <v>27257.893582003057</v>
      </c>
      <c r="H65" s="22" t="e">
        <f>Working!#REF!</f>
        <v>#REF!</v>
      </c>
      <c r="I65" s="22">
        <f>Working!P67</f>
        <v>18161.699211319094</v>
      </c>
      <c r="J65" s="22" t="e">
        <f>Working!#REF!</f>
        <v>#REF!</v>
      </c>
    </row>
    <row r="66" spans="2:10" x14ac:dyDescent="0.25">
      <c r="B66" s="19" t="str">
        <f>Working!B68</f>
        <v>SFP Modules</v>
      </c>
      <c r="C66" s="20" t="str">
        <f>Working!C68</f>
        <v>MA-SFP-1GB-TX</v>
      </c>
      <c r="D66" s="21" t="str">
        <f>Working!D68</f>
        <v>Meraki 1 GbE SFP Copper Module</v>
      </c>
      <c r="E66" s="22">
        <f>Working!N68</f>
        <v>10821.043005110372</v>
      </c>
      <c r="F66" s="22" t="e">
        <f>Working!#REF!</f>
        <v>#REF!</v>
      </c>
      <c r="G66" s="22">
        <f>Working!O68</f>
        <v>10821.043005110372</v>
      </c>
      <c r="H66" s="22" t="e">
        <f>Working!#REF!</f>
        <v>#REF!</v>
      </c>
      <c r="I66" s="22">
        <f>Working!P68</f>
        <v>7209.9675501455631</v>
      </c>
      <c r="J66" s="22" t="e">
        <f>Working!#REF!</f>
        <v>#REF!</v>
      </c>
    </row>
    <row r="67" spans="2:10" x14ac:dyDescent="0.25">
      <c r="B67" s="19" t="str">
        <f>Working!B69</f>
        <v>SFP Modules</v>
      </c>
      <c r="C67" s="20" t="str">
        <f>Working!C69</f>
        <v>MA-SFP-1GB-SX</v>
      </c>
      <c r="D67" s="21" t="str">
        <f>Working!D69</f>
        <v>Meraki 1000Base SX Multi-Mode</v>
      </c>
      <c r="E67" s="22">
        <f>Working!N69</f>
        <v>13697.378372056266</v>
      </c>
      <c r="F67" s="22" t="e">
        <f>Working!#REF!</f>
        <v>#REF!</v>
      </c>
      <c r="G67" s="22">
        <f>Working!O69</f>
        <v>13697.378372056266</v>
      </c>
      <c r="H67" s="22" t="e">
        <f>Working!#REF!</f>
        <v>#REF!</v>
      </c>
      <c r="I67" s="22">
        <f>Working!P69</f>
        <v>9126.4449774344121</v>
      </c>
      <c r="J67" s="22" t="e">
        <f>Working!#REF!</f>
        <v>#REF!</v>
      </c>
    </row>
    <row r="68" spans="2:10" x14ac:dyDescent="0.25">
      <c r="B68" s="19" t="str">
        <f>Working!B70</f>
        <v>SFP Modules</v>
      </c>
      <c r="C68" s="20" t="str">
        <f>Working!C70</f>
        <v>MA-SFP-10GB-LR</v>
      </c>
      <c r="D68" s="21" t="str">
        <f>Working!D70</f>
        <v>Meraki 10G Base LR Single-Mode</v>
      </c>
      <c r="E68" s="22">
        <f>Working!N70</f>
        <v>109442.14646646645</v>
      </c>
      <c r="F68" s="22" t="e">
        <f>Working!#REF!</f>
        <v>#REF!</v>
      </c>
      <c r="G68" s="22">
        <f>Working!O70</f>
        <v>109442.14646646645</v>
      </c>
      <c r="H68" s="22" t="e">
        <f>Working!#REF!</f>
        <v>#REF!</v>
      </c>
      <c r="I68" s="22">
        <f>Working!P70</f>
        <v>72920.357517186741</v>
      </c>
      <c r="J68" s="22" t="e">
        <f>Working!#REF!</f>
        <v>#REF!</v>
      </c>
    </row>
    <row r="69" spans="2:10" x14ac:dyDescent="0.25">
      <c r="B69" s="19" t="str">
        <f>Working!B71</f>
        <v>SFP Modules</v>
      </c>
      <c r="C69" s="20" t="str">
        <f>Working!C71</f>
        <v>MA-SFP-1GB-LX10</v>
      </c>
      <c r="D69" s="21" t="str">
        <f>Working!D71</f>
        <v>Meraki 1000Base LX10 Single-Mode</v>
      </c>
      <c r="E69" s="22">
        <f>Working!N71</f>
        <v>27257.893582003057</v>
      </c>
      <c r="F69" s="22" t="e">
        <f>Working!#REF!</f>
        <v>#REF!</v>
      </c>
      <c r="G69" s="22">
        <f>Working!O71</f>
        <v>27257.893582003057</v>
      </c>
      <c r="H69" s="22" t="e">
        <f>Working!#REF!</f>
        <v>#REF!</v>
      </c>
      <c r="I69" s="22">
        <f>Working!P71</f>
        <v>18161.699211319094</v>
      </c>
      <c r="J69" s="22" t="e">
        <f>Working!#REF!</f>
        <v>#REF!</v>
      </c>
    </row>
    <row r="70" spans="2:10" x14ac:dyDescent="0.25">
      <c r="B70" s="19" t="str">
        <f>Working!B72</f>
        <v>SFP Modules</v>
      </c>
      <c r="C70" s="20" t="str">
        <f>Working!C72</f>
        <v>MA-SFP-10GB-LRM</v>
      </c>
      <c r="D70" s="21" t="str">
        <f>Working!D72</f>
        <v>Meraki 10G Base LRM Multi-Mode</v>
      </c>
      <c r="E70" s="22">
        <f>Working!N72</f>
        <v>27257.893582003057</v>
      </c>
      <c r="F70" s="22" t="e">
        <f>Working!#REF!</f>
        <v>#REF!</v>
      </c>
      <c r="G70" s="22">
        <f>Working!O72</f>
        <v>27257.893582003057</v>
      </c>
      <c r="H70" s="22" t="e">
        <f>Working!#REF!</f>
        <v>#REF!</v>
      </c>
      <c r="I70" s="22">
        <f>Working!P72</f>
        <v>18161.699211319094</v>
      </c>
      <c r="J70" s="22" t="e">
        <f>Working!#REF!</f>
        <v>#REF!</v>
      </c>
    </row>
    <row r="71" spans="2:10" x14ac:dyDescent="0.25">
      <c r="B71" s="19" t="str">
        <f>Working!B73</f>
        <v>Cables</v>
      </c>
      <c r="C71" s="20" t="str">
        <f>Working!C73</f>
        <v>MA-PWR-CORD-IN</v>
      </c>
      <c r="D71" s="21" t="str">
        <f>Working!D73</f>
        <v>Meraki AC Power Cord for MX and MS (India Plug)</v>
      </c>
      <c r="E71" s="22">
        <f>Working!N73</f>
        <v>5204.3044307465352</v>
      </c>
      <c r="F71" s="22" t="e">
        <f>Working!#REF!</f>
        <v>#REF!</v>
      </c>
      <c r="G71" s="22">
        <f>Working!O73</f>
        <v>5204.3044307465352</v>
      </c>
      <c r="H71" s="22" t="e">
        <f>Working!#REF!</f>
        <v>#REF!</v>
      </c>
      <c r="I71" s="22">
        <f>Working!P73</f>
        <v>3467.5831201336746</v>
      </c>
      <c r="J71" s="22" t="e">
        <f>Working!#REF!</f>
        <v>#REF!</v>
      </c>
    </row>
    <row r="72" spans="2:10" x14ac:dyDescent="0.25">
      <c r="B72" s="19" t="str">
        <f>Working!B74</f>
        <v>Cables</v>
      </c>
      <c r="C72" s="20" t="str">
        <f>Working!C74</f>
        <v>MA-CBL-40G-50CM</v>
      </c>
      <c r="D72" s="21" t="str">
        <f>Working!D74</f>
        <v>Meraki 40GbE QSFP Cable, 0.5 Meter</v>
      </c>
      <c r="E72" s="22">
        <f>Working!N74</f>
        <v>2739.4779874611449</v>
      </c>
      <c r="F72" s="22" t="e">
        <f>Working!#REF!</f>
        <v>#REF!</v>
      </c>
      <c r="G72" s="22">
        <f>Working!O74</f>
        <v>2739.4779874611449</v>
      </c>
      <c r="H72" s="22" t="e">
        <f>Working!#REF!</f>
        <v>#REF!</v>
      </c>
      <c r="I72" s="22">
        <f>Working!P74</f>
        <v>1825.2905366520602</v>
      </c>
      <c r="J72" s="22" t="e">
        <f>Working!#REF!</f>
        <v>#REF!</v>
      </c>
    </row>
    <row r="73" spans="2:10" x14ac:dyDescent="0.25">
      <c r="B73" s="19" t="str">
        <f>Working!B75</f>
        <v>Cables</v>
      </c>
      <c r="C73" s="20" t="str">
        <f>Working!C75</f>
        <v>MA-CBL-40G-1M</v>
      </c>
      <c r="D73" s="21" t="str">
        <f>Working!D75</f>
        <v>Meraki 40GbE QSFP Cable, 1 Meter</v>
      </c>
      <c r="E73" s="22">
        <f>Working!N75</f>
        <v>5478.9501922975596</v>
      </c>
      <c r="F73" s="22" t="e">
        <f>Working!#REF!</f>
        <v>#REF!</v>
      </c>
      <c r="G73" s="22">
        <f>Working!O75</f>
        <v>5478.9501922975596</v>
      </c>
      <c r="H73" s="22" t="e">
        <f>Working!#REF!</f>
        <v>#REF!</v>
      </c>
      <c r="I73" s="22">
        <f>Working!P75</f>
        <v>3650.5772203911765</v>
      </c>
      <c r="J73" s="22" t="e">
        <f>Working!#REF!</f>
        <v>#REF!</v>
      </c>
    </row>
    <row r="74" spans="2:10" x14ac:dyDescent="0.25">
      <c r="B74" s="19" t="str">
        <f>Working!B76</f>
        <v>Cables</v>
      </c>
      <c r="C74" s="20" t="str">
        <f>Working!C76</f>
        <v>MA-CBL-40G-3M</v>
      </c>
      <c r="D74" s="21" t="str">
        <f>Working!D76</f>
        <v>Meraki 40GbE QSFP Cable, 3 Meter</v>
      </c>
      <c r="E74" s="22">
        <f>Working!N76</f>
        <v>8218.4281797587046</v>
      </c>
      <c r="F74" s="22" t="e">
        <f>Working!#REF!</f>
        <v>#REF!</v>
      </c>
      <c r="G74" s="22">
        <f>Working!O76</f>
        <v>8218.4281797587046</v>
      </c>
      <c r="H74" s="22" t="e">
        <f>Working!#REF!</f>
        <v>#REF!</v>
      </c>
      <c r="I74" s="22">
        <f>Working!P76</f>
        <v>5475.8677570432365</v>
      </c>
      <c r="J74" s="22" t="e">
        <f>Working!#REF!</f>
        <v>#REF!</v>
      </c>
    </row>
    <row r="75" spans="2:10" x14ac:dyDescent="0.25">
      <c r="B75" s="19" t="str">
        <f>Working!B77</f>
        <v>Cables</v>
      </c>
      <c r="C75" s="20" t="str">
        <f>Working!C77</f>
        <v>MA-CBL-100G-50CM</v>
      </c>
      <c r="D75" s="21" t="str">
        <f>Working!D77</f>
        <v>Meraki 100GbE QSFP Cable, 0.5 Meter</v>
      </c>
      <c r="E75" s="22">
        <f>Working!N77</f>
        <v>16436.850576892677</v>
      </c>
      <c r="F75" s="22" t="e">
        <f>Working!#REF!</f>
        <v>#REF!</v>
      </c>
      <c r="G75" s="22">
        <f>Working!O77</f>
        <v>16436.850576892677</v>
      </c>
      <c r="H75" s="22" t="e">
        <f>Working!#REF!</f>
        <v>#REF!</v>
      </c>
      <c r="I75" s="22">
        <f>Working!P77</f>
        <v>10951.731661173528</v>
      </c>
      <c r="J75" s="22" t="e">
        <f>Working!#REF!</f>
        <v>#REF!</v>
      </c>
    </row>
    <row r="76" spans="2:10" x14ac:dyDescent="0.25">
      <c r="B76" s="19" t="str">
        <f>Working!B78</f>
        <v>Cables</v>
      </c>
      <c r="C76" s="20" t="str">
        <f>Working!C78</f>
        <v>MA-CBL-TA-1M</v>
      </c>
      <c r="D76" s="21" t="str">
        <f>Working!D78</f>
        <v>Meraki 10 GbE Twinax Cable with SFP+ Modules, 1 Meter</v>
      </c>
      <c r="E76" s="22">
        <f>Working!N78</f>
        <v>2739.4779874611449</v>
      </c>
      <c r="F76" s="22" t="e">
        <f>Working!#REF!</f>
        <v>#REF!</v>
      </c>
      <c r="G76" s="22">
        <f>Working!O78</f>
        <v>2739.4779874611449</v>
      </c>
      <c r="H76" s="22" t="e">
        <f>Working!#REF!</f>
        <v>#REF!</v>
      </c>
      <c r="I76" s="22">
        <f>Working!P78</f>
        <v>1825.2905366520602</v>
      </c>
      <c r="J76" s="22" t="e">
        <f>Working!#REF!</f>
        <v>#REF!</v>
      </c>
    </row>
    <row r="77" spans="2:10" x14ac:dyDescent="0.25">
      <c r="B77" s="19" t="str">
        <f>Working!B79</f>
        <v>Cables</v>
      </c>
      <c r="C77" s="20" t="str">
        <f>Working!C79</f>
        <v>MA-CBL-TA-3M</v>
      </c>
      <c r="D77" s="21" t="str">
        <f>Working!D79</f>
        <v>Meraki 10 GbE Twinax Cable with SFP+ Modules, 3 Meter</v>
      </c>
      <c r="E77" s="22">
        <f>Working!N79</f>
        <v>4109.2140898793523</v>
      </c>
      <c r="F77" s="22" t="e">
        <f>Working!#REF!</f>
        <v>#REF!</v>
      </c>
      <c r="G77" s="22">
        <f>Working!O79</f>
        <v>4109.2140898793523</v>
      </c>
      <c r="H77" s="22" t="e">
        <f>Working!#REF!</f>
        <v>#REF!</v>
      </c>
      <c r="I77" s="22">
        <f>Working!P79</f>
        <v>2737.9338785216182</v>
      </c>
      <c r="J77" s="22" t="e">
        <f>Working!#REF!</f>
        <v>#REF!</v>
      </c>
    </row>
    <row r="78" spans="2:10" x14ac:dyDescent="0.25">
      <c r="B78" s="19" t="str">
        <f>Working!B80</f>
        <v>Cables</v>
      </c>
      <c r="C78" s="20" t="str">
        <f>Working!C80</f>
        <v>MA-CBL-100G-1M</v>
      </c>
      <c r="D78" s="21" t="str">
        <f>Working!D80</f>
        <v>Meraki 100GbE QSFP Cable, 1 Meter</v>
      </c>
      <c r="E78" s="22">
        <f>Working!N80</f>
        <v>16436.850576892677</v>
      </c>
      <c r="F78" s="22" t="e">
        <f>Working!#REF!</f>
        <v>#REF!</v>
      </c>
      <c r="G78" s="22">
        <f>Working!O80</f>
        <v>16436.850576892677</v>
      </c>
      <c r="H78" s="22" t="e">
        <f>Working!#REF!</f>
        <v>#REF!</v>
      </c>
      <c r="I78" s="22">
        <f>Working!P80</f>
        <v>10951.731661173528</v>
      </c>
      <c r="J78" s="22" t="e">
        <f>Working!#REF!</f>
        <v>#REF!</v>
      </c>
    </row>
    <row r="79" spans="2:10" x14ac:dyDescent="0.25">
      <c r="B79" s="19" t="str">
        <f>Working!B81</f>
        <v>Cables</v>
      </c>
      <c r="C79" s="20" t="str">
        <f>Working!C81</f>
        <v>MA-CBL-120G-50CM</v>
      </c>
      <c r="D79" s="21" t="str">
        <f>Working!D81</f>
        <v>Meraki MS390 120G Data-Stack Cable, 50 centimeter</v>
      </c>
      <c r="E79" s="22">
        <f>Working!N81</f>
        <v>3424.4645824772138</v>
      </c>
      <c r="F79" s="22" t="e">
        <f>Working!#REF!</f>
        <v>#REF!</v>
      </c>
      <c r="G79" s="22">
        <f>Working!O81</f>
        <v>3424.4645824772138</v>
      </c>
      <c r="H79" s="22" t="e">
        <f>Working!#REF!</f>
        <v>#REF!</v>
      </c>
      <c r="I79" s="22">
        <f>Working!P81</f>
        <v>2281.6911923021835</v>
      </c>
      <c r="J79" s="22" t="e">
        <f>Working!#REF!</f>
        <v>#REF!</v>
      </c>
    </row>
    <row r="80" spans="2:10" x14ac:dyDescent="0.25">
      <c r="B80" s="19" t="str">
        <f>Working!B82</f>
        <v>Cables</v>
      </c>
      <c r="C80" s="20" t="str">
        <f>Working!C82</f>
        <v>MA-CBL-SPWR-30CM</v>
      </c>
      <c r="D80" s="21" t="str">
        <f>Working!D82</f>
        <v>Meraki MS390 Power-Stack Cable, 30 centimeter</v>
      </c>
      <c r="E80" s="22">
        <f>Working!N82</f>
        <v>2876.5666719350929</v>
      </c>
      <c r="F80" s="22" t="e">
        <f>Working!#REF!</f>
        <v>#REF!</v>
      </c>
      <c r="G80" s="22">
        <f>Working!O82</f>
        <v>2876.5666719350929</v>
      </c>
      <c r="H80" s="22" t="e">
        <f>Working!#REF!</f>
        <v>#REF!</v>
      </c>
      <c r="I80" s="22">
        <f>Working!P82</f>
        <v>1916.6315438065942</v>
      </c>
      <c r="J80" s="22" t="e">
        <f>Working!#REF!</f>
        <v>#REF!</v>
      </c>
    </row>
    <row r="81" spans="2:10" x14ac:dyDescent="0.25">
      <c r="B81" s="19" t="str">
        <f>Working!B83</f>
        <v>Cables</v>
      </c>
      <c r="C81" s="20" t="str">
        <f>Working!C83</f>
        <v>MA-CBL-100G-3M</v>
      </c>
      <c r="D81" s="21" t="str">
        <f>Working!D83</f>
        <v>Meraki 100GbE QSFP Cable, 3 Meter</v>
      </c>
      <c r="E81" s="22">
        <f>Working!N83</f>
        <v>16436.850576892677</v>
      </c>
      <c r="F81" s="22" t="e">
        <f>Working!#REF!</f>
        <v>#REF!</v>
      </c>
      <c r="G81" s="22">
        <f>Working!O83</f>
        <v>16436.850576892677</v>
      </c>
      <c r="H81" s="22" t="e">
        <f>Working!#REF!</f>
        <v>#REF!</v>
      </c>
      <c r="I81" s="22">
        <f>Working!P83</f>
        <v>10951.731661173528</v>
      </c>
      <c r="J81" s="22" t="e">
        <f>Working!#REF!</f>
        <v>#REF!</v>
      </c>
    </row>
    <row r="82" spans="2:10" x14ac:dyDescent="0.25">
      <c r="B82" s="19" t="str">
        <f>Working!B84</f>
        <v>Cables</v>
      </c>
      <c r="C82" s="20" t="str">
        <f>Working!C84</f>
        <v>MA-CBL-120G-1M</v>
      </c>
      <c r="D82" s="21" t="str">
        <f>Working!D84</f>
        <v>Meraki MS390 120G Data-Stack Cable, 1 meter</v>
      </c>
      <c r="E82" s="22">
        <f>Working!N84</f>
        <v>6848.6920773404981</v>
      </c>
      <c r="F82" s="22" t="e">
        <f>Working!#REF!</f>
        <v>#REF!</v>
      </c>
      <c r="G82" s="22">
        <f>Working!O84</f>
        <v>6848.6920773404981</v>
      </c>
      <c r="H82" s="22" t="e">
        <f>Working!#REF!</f>
        <v>#REF!</v>
      </c>
      <c r="I82" s="22">
        <f>Working!P84</f>
        <v>4563.2244151736786</v>
      </c>
      <c r="J82" s="22" t="e">
        <f>Working!#REF!</f>
        <v>#REF!</v>
      </c>
    </row>
    <row r="83" spans="2:10" x14ac:dyDescent="0.25">
      <c r="B83" s="19" t="str">
        <f>Working!B85</f>
        <v>Cables</v>
      </c>
      <c r="C83" s="20" t="str">
        <f>Working!C85</f>
        <v>MA-CBL-120G-3M</v>
      </c>
      <c r="D83" s="21" t="str">
        <f>Working!D85</f>
        <v>Meraki MS390 120G Data-Stack Cable, 3 meter</v>
      </c>
      <c r="E83" s="22">
        <f>Working!N85</f>
        <v>10273.15087719298</v>
      </c>
      <c r="F83" s="22" t="e">
        <f>Working!#REF!</f>
        <v>#REF!</v>
      </c>
      <c r="G83" s="22">
        <f>Working!O85</f>
        <v>10273.15087719298</v>
      </c>
      <c r="H83" s="22" t="e">
        <f>Working!#REF!</f>
        <v>#REF!</v>
      </c>
      <c r="I83" s="22">
        <f>Working!P85</f>
        <v>6844.9117545629178</v>
      </c>
      <c r="J83" s="22" t="e">
        <f>Working!#REF!</f>
        <v>#REF!</v>
      </c>
    </row>
    <row r="84" spans="2:10" x14ac:dyDescent="0.25">
      <c r="B84" s="19" t="str">
        <f>Working!B86</f>
        <v>Cables</v>
      </c>
      <c r="C84" s="20" t="str">
        <f>Working!C86</f>
        <v>MA-CBL-SPWR-150CM</v>
      </c>
      <c r="D84" s="21" t="str">
        <f>Working!D86</f>
        <v>Meraki MS390 Power-Stack Cable, 150 centimeter</v>
      </c>
      <c r="E84" s="22">
        <f>Working!N86</f>
        <v>5889.9907233549338</v>
      </c>
      <c r="F84" s="22" t="e">
        <f>Working!#REF!</f>
        <v>#REF!</v>
      </c>
      <c r="G84" s="22">
        <f>Working!O86</f>
        <v>5889.9907233549338</v>
      </c>
      <c r="H84" s="22" t="e">
        <f>Working!#REF!</f>
        <v>#REF!</v>
      </c>
      <c r="I84" s="22">
        <f>Working!P86</f>
        <v>3924.4499782499774</v>
      </c>
      <c r="J84" s="22" t="e">
        <f>Working!#REF!</f>
        <v>#REF!</v>
      </c>
    </row>
    <row r="85" spans="2:10" x14ac:dyDescent="0.25">
      <c r="B85" s="19" t="str">
        <f>Working!B87</f>
        <v>PoE Injectors</v>
      </c>
      <c r="C85" s="20" t="str">
        <f>Working!C87</f>
        <v>MA-INJ-4</v>
      </c>
      <c r="D85" s="21" t="str">
        <f>Working!D87</f>
        <v>Meraki MR 802.3at PoE Injector (Power Cord Not Included)</v>
      </c>
      <c r="E85" s="22">
        <f>Working!N87</f>
        <v>3533.8544944944942</v>
      </c>
      <c r="F85" s="22" t="e">
        <f>Working!#REF!</f>
        <v>#REF!</v>
      </c>
      <c r="G85" s="22">
        <f>Working!O87</f>
        <v>3533.8544944944942</v>
      </c>
      <c r="H85" s="22" t="e">
        <f>Working!#REF!</f>
        <v>#REF!</v>
      </c>
      <c r="I85" s="22">
        <f>Working!P87</f>
        <v>2354.5767464567502</v>
      </c>
      <c r="J85" s="22" t="e">
        <f>Working!#REF!</f>
        <v>#REF!</v>
      </c>
    </row>
    <row r="86" spans="2:10" x14ac:dyDescent="0.25">
      <c r="B86" s="19" t="str">
        <f>Working!B88</f>
        <v>PoE Injectors</v>
      </c>
      <c r="C86" s="20" t="str">
        <f>Working!C88</f>
        <v>MA-INJ-6</v>
      </c>
      <c r="D86" s="21" t="str">
        <f>Working!D88</f>
        <v>Meraki mGig 802.3bt PoE Injector (Power Cord Not Included)</v>
      </c>
      <c r="E86" s="22">
        <f>Working!N88</f>
        <v>10382.540789210263</v>
      </c>
      <c r="F86" s="22" t="e">
        <f>Working!#REF!</f>
        <v>#REF!</v>
      </c>
      <c r="G86" s="22">
        <f>Working!O88</f>
        <v>10382.540789210263</v>
      </c>
      <c r="H86" s="22" t="e">
        <f>Working!#REF!</f>
        <v>#REF!</v>
      </c>
      <c r="I86" s="22">
        <f>Working!P88</f>
        <v>6917.7973087174869</v>
      </c>
      <c r="J86" s="22" t="e">
        <f>Working!#REF!</f>
        <v>#REF!</v>
      </c>
    </row>
    <row r="87" spans="2:10" x14ac:dyDescent="0.25">
      <c r="B87" s="19" t="str">
        <f>Working!B89</f>
        <v>Mounting Kits</v>
      </c>
      <c r="C87" s="20" t="str">
        <f>Working!C89</f>
        <v>MA-RCKMNT-KIT-1</v>
      </c>
      <c r="D87" s="21" t="str">
        <f>Working!D89</f>
        <v>Meraki MX Rackmount</v>
      </c>
      <c r="E87" s="22">
        <f>Working!N89</f>
        <v>2739.4779874611449</v>
      </c>
      <c r="F87" s="22" t="e">
        <f>Working!#REF!</f>
        <v>#REF!</v>
      </c>
      <c r="G87" s="22">
        <f>Working!O89</f>
        <v>2739.4779874611449</v>
      </c>
      <c r="H87" s="22" t="e">
        <f>Working!#REF!</f>
        <v>#REF!</v>
      </c>
      <c r="I87" s="22">
        <f>Working!P89</f>
        <v>1825.2905366520602</v>
      </c>
      <c r="J87" s="22" t="e">
        <f>Working!#REF!</f>
        <v>#REF!</v>
      </c>
    </row>
    <row r="88" spans="2:10" x14ac:dyDescent="0.25">
      <c r="B88" s="19" t="str">
        <f>Working!B90</f>
        <v>Mounting Kits</v>
      </c>
      <c r="C88" s="20" t="str">
        <f>Working!C90</f>
        <v>MA-RCKMNT</v>
      </c>
      <c r="D88" s="21" t="str">
        <f>Working!D90</f>
        <v>Meraki MS390 4-post Rack Mount Kit</v>
      </c>
      <c r="E88" s="22">
        <f>Working!N90</f>
        <v>7259.7268257731394</v>
      </c>
      <c r="F88" s="22" t="e">
        <f>Working!#REF!</f>
        <v>#REF!</v>
      </c>
      <c r="G88" s="22">
        <f>Working!O90</f>
        <v>7259.7268257731394</v>
      </c>
      <c r="H88" s="22" t="e">
        <f>Working!#REF!</f>
        <v>#REF!</v>
      </c>
      <c r="I88" s="22">
        <f>Working!P90</f>
        <v>4837.0933201195348</v>
      </c>
      <c r="J88" s="22" t="e">
        <f>Working!#REF!</f>
        <v>#REF!</v>
      </c>
    </row>
    <row r="89" spans="2:10" x14ac:dyDescent="0.25">
      <c r="B89" s="19" t="str">
        <f>Working!B91</f>
        <v>Mounting Kits</v>
      </c>
      <c r="C89" s="20" t="str">
        <f>Working!C91</f>
        <v>MA-MNT-MR-17</v>
      </c>
      <c r="D89" s="21" t="str">
        <f>Working!D91</f>
        <v>Meraki Replacement Mounting Kit for MR36</v>
      </c>
      <c r="E89" s="22">
        <f>Working!N91</f>
        <v>1342.2744175754701</v>
      </c>
      <c r="F89" s="22" t="e">
        <f>Working!#REF!</f>
        <v>#REF!</v>
      </c>
      <c r="G89" s="22">
        <f>Working!O91</f>
        <v>1342.2744175754701</v>
      </c>
      <c r="H89" s="22" t="e">
        <f>Working!#REF!</f>
        <v>#REF!</v>
      </c>
      <c r="I89" s="22">
        <f>Working!P91</f>
        <v>894.3458583002797</v>
      </c>
      <c r="J89" s="22" t="e">
        <f>Working!#REF!</f>
        <v>#REF!</v>
      </c>
    </row>
    <row r="90" spans="2:10" x14ac:dyDescent="0.25">
      <c r="B90" s="19" t="str">
        <f>Working!B92</f>
        <v>Mounting Kits</v>
      </c>
      <c r="C90" s="20" t="str">
        <f>Working!C92</f>
        <v>MA-MNT-MR-18</v>
      </c>
      <c r="D90" s="21" t="str">
        <f>Working!D92</f>
        <v>Meraki Replacement Mounting Kit for MR46E</v>
      </c>
      <c r="E90" s="22">
        <f>Working!N92</f>
        <v>1342.2744175754701</v>
      </c>
      <c r="F90" s="22" t="e">
        <f>Working!#REF!</f>
        <v>#REF!</v>
      </c>
      <c r="G90" s="22">
        <f>Working!O92</f>
        <v>1342.2744175754701</v>
      </c>
      <c r="H90" s="22" t="e">
        <f>Working!#REF!</f>
        <v>#REF!</v>
      </c>
      <c r="I90" s="22">
        <f>Working!P92</f>
        <v>894.3458583002797</v>
      </c>
      <c r="J90" s="22" t="e">
        <f>Working!#REF!</f>
        <v>#REF!</v>
      </c>
    </row>
    <row r="91" spans="2:10" x14ac:dyDescent="0.25">
      <c r="B91" s="19" t="str">
        <f>Working!B93</f>
        <v>Mounting Kits</v>
      </c>
      <c r="C91" s="20" t="str">
        <f>Working!C93</f>
        <v>MA-MNT-MR-7</v>
      </c>
      <c r="D91" s="21" t="str">
        <f>Working!D93</f>
        <v>Meraki Replacement Mounting Kit for MR72/MR74</v>
      </c>
      <c r="E91" s="22">
        <f>Working!N93</f>
        <v>1890.1723281175912</v>
      </c>
      <c r="F91" s="22" t="e">
        <f>Working!#REF!</f>
        <v>#REF!</v>
      </c>
      <c r="G91" s="22">
        <f>Working!O93</f>
        <v>1890.1723281175912</v>
      </c>
      <c r="H91" s="22" t="e">
        <f>Working!#REF!</f>
        <v>#REF!</v>
      </c>
      <c r="I91" s="22">
        <f>Working!P93</f>
        <v>1259.4055067958693</v>
      </c>
      <c r="J91" s="22" t="e">
        <f>Working!#REF!</f>
        <v>#REF!</v>
      </c>
    </row>
    <row r="92" spans="2:10" x14ac:dyDescent="0.25">
      <c r="B92" s="19" t="str">
        <f>Working!B94</f>
        <v>Mounting Kits</v>
      </c>
      <c r="C92" s="20" t="str">
        <f>Working!C94</f>
        <v>MA-MNT-MR-13</v>
      </c>
      <c r="D92" s="21" t="str">
        <f>Working!D94</f>
        <v>Meraki Replacement Mount Plate for MR70 AP</v>
      </c>
      <c r="E92" s="22">
        <f>Working!N94</f>
        <v>1890.1723281175912</v>
      </c>
      <c r="F92" s="22" t="e">
        <f>Working!#REF!</f>
        <v>#REF!</v>
      </c>
      <c r="G92" s="22">
        <f>Working!O94</f>
        <v>1890.1723281175912</v>
      </c>
      <c r="H92" s="22" t="e">
        <f>Working!#REF!</f>
        <v>#REF!</v>
      </c>
      <c r="I92" s="22">
        <f>Working!P94</f>
        <v>1259.4055067958693</v>
      </c>
      <c r="J92" s="22" t="e">
        <f>Working!#REF!</f>
        <v>#REF!</v>
      </c>
    </row>
    <row r="93" spans="2:10" x14ac:dyDescent="0.25">
      <c r="B93" s="19" t="str">
        <f>Working!B95</f>
        <v>Mounting Kits</v>
      </c>
      <c r="C93" s="20" t="str">
        <f>Working!C95</f>
        <v>MA-MNT-MR-10</v>
      </c>
      <c r="D93" s="21" t="str">
        <f>Working!D95</f>
        <v>Meraki Replacement Mounting Kit for MR84</v>
      </c>
      <c r="E93" s="22">
        <f>Working!N95</f>
        <v>1890.1723281175912</v>
      </c>
      <c r="F93" s="22" t="e">
        <f>Working!#REF!</f>
        <v>#REF!</v>
      </c>
      <c r="G93" s="22">
        <f>Working!O95</f>
        <v>1890.1723281175912</v>
      </c>
      <c r="H93" s="22" t="e">
        <f>Working!#REF!</f>
        <v>#REF!</v>
      </c>
      <c r="I93" s="22">
        <f>Working!P95</f>
        <v>1259.4055067958693</v>
      </c>
      <c r="J93" s="22" t="e">
        <f>Working!#REF!</f>
        <v>#REF!</v>
      </c>
    </row>
    <row r="94" spans="2:10" x14ac:dyDescent="0.25">
      <c r="B94" s="19" t="str">
        <f>Working!B96</f>
        <v>MS L2 PoE Switches</v>
      </c>
      <c r="C94" s="20" t="str">
        <f>Working!C96</f>
        <v>MS120-8LP-HW</v>
      </c>
      <c r="D94" s="21" t="str">
        <f>Working!D96</f>
        <v>Meraki MS120-8LP 1G L2 Cloud Managed 8x GigE 67W PoE Switch</v>
      </c>
      <c r="E94" s="22">
        <f>Working!N96</f>
        <v>25751.068795110903</v>
      </c>
      <c r="F94" s="22" t="e">
        <f>Working!#REF!</f>
        <v>#REF!</v>
      </c>
      <c r="G94" s="22">
        <f>Working!O96</f>
        <v>25751.068795110903</v>
      </c>
      <c r="H94" s="22" t="e">
        <f>Working!#REF!</f>
        <v>#REF!</v>
      </c>
      <c r="I94" s="22">
        <f>Working!P96</f>
        <v>17157.714862295004</v>
      </c>
      <c r="J94" s="22" t="e">
        <f>Working!#REF!</f>
        <v>#REF!</v>
      </c>
    </row>
    <row r="95" spans="2:10" x14ac:dyDescent="0.25">
      <c r="B95" s="19" t="str">
        <f>Working!B97</f>
        <v>MS L2 PoE Switches</v>
      </c>
      <c r="C95" s="20" t="str">
        <f>Working!C97</f>
        <v>MS120-8FP-HW</v>
      </c>
      <c r="D95" s="21" t="str">
        <f>Working!D97</f>
        <v>Meraki MS120-8FP 1G L2 Cloud Managed 8x GigE 124W PoE Switch</v>
      </c>
      <c r="E95" s="22">
        <f>Working!N97</f>
        <v>33147.653000368788</v>
      </c>
      <c r="F95" s="22" t="e">
        <f>Working!#REF!</f>
        <v>#REF!</v>
      </c>
      <c r="G95" s="22">
        <f>Working!O97</f>
        <v>33147.653000368788</v>
      </c>
      <c r="H95" s="22" t="e">
        <f>Working!#REF!</f>
        <v>#REF!</v>
      </c>
      <c r="I95" s="22">
        <f>Working!P97</f>
        <v>22085.995073051326</v>
      </c>
      <c r="J95" s="22" t="e">
        <f>Working!#REF!</f>
        <v>#REF!</v>
      </c>
    </row>
    <row r="96" spans="2:10" x14ac:dyDescent="0.25">
      <c r="B96" s="19" t="str">
        <f>Working!B98</f>
        <v>MS L2 PoE Switches</v>
      </c>
      <c r="C96" s="20" t="str">
        <f>Working!C98</f>
        <v>MS120-24P-HW</v>
      </c>
      <c r="D96" s="21" t="str">
        <f>Working!D98</f>
        <v>Meraki MS120-24P 1G L2 Cld -Mngd 24x GigE 370W PoE Switch</v>
      </c>
      <c r="E96" s="22">
        <f>Working!N98</f>
        <v>72322.142538327797</v>
      </c>
      <c r="F96" s="22" t="e">
        <f>Working!#REF!</f>
        <v>#REF!</v>
      </c>
      <c r="G96" s="22">
        <f>Working!O98</f>
        <v>72322.142538327797</v>
      </c>
      <c r="H96" s="22" t="e">
        <f>Working!#REF!</f>
        <v>#REF!</v>
      </c>
      <c r="I96" s="22">
        <f>Working!P98</f>
        <v>48187.619309163536</v>
      </c>
      <c r="J96" s="22" t="e">
        <f>Working!#REF!</f>
        <v>#REF!</v>
      </c>
    </row>
    <row r="97" spans="2:10" x14ac:dyDescent="0.25">
      <c r="B97" s="19" t="str">
        <f>Working!B99</f>
        <v>MS L2 PoE Switches</v>
      </c>
      <c r="C97" s="20" t="str">
        <f>Working!C99</f>
        <v>MS120-48LP-HW</v>
      </c>
      <c r="D97" s="21" t="str">
        <f>Working!D99</f>
        <v>Meraki MS120-48LP 1G L2 Cld Managed 48x GigE 370W PoE Switch</v>
      </c>
      <c r="E97" s="22">
        <f>Working!N99</f>
        <v>112866.37396132975</v>
      </c>
      <c r="F97" s="22" t="e">
        <f>Working!#REF!</f>
        <v>#REF!</v>
      </c>
      <c r="G97" s="22">
        <f>Working!O99</f>
        <v>112866.37396132975</v>
      </c>
      <c r="H97" s="22" t="e">
        <f>Working!#REF!</f>
        <v>#REF!</v>
      </c>
      <c r="I97" s="22">
        <f>Working!P99</f>
        <v>75201.890740058239</v>
      </c>
      <c r="J97" s="22" t="e">
        <f>Working!#REF!</f>
        <v>#REF!</v>
      </c>
    </row>
    <row r="98" spans="2:10" x14ac:dyDescent="0.25">
      <c r="B98" s="19" t="str">
        <f>Working!B100</f>
        <v>MS L2 PoE Switches</v>
      </c>
      <c r="C98" s="20" t="str">
        <f>Working!C100</f>
        <v>MS120-48FP-HW</v>
      </c>
      <c r="D98" s="21" t="str">
        <f>Working!D100</f>
        <v>Meraki MS120-48FP 1G L2 Cld Managed 48x GigE 740W PoE Switch</v>
      </c>
      <c r="E98" s="22">
        <f>Working!N100</f>
        <v>133275.581248617</v>
      </c>
      <c r="F98" s="22" t="e">
        <f>Working!#REF!</f>
        <v>#REF!</v>
      </c>
      <c r="G98" s="22">
        <f>Working!O100</f>
        <v>133275.581248617</v>
      </c>
      <c r="H98" s="22" t="e">
        <f>Working!#REF!</f>
        <v>#REF!</v>
      </c>
      <c r="I98" s="22">
        <f>Working!P100</f>
        <v>88800.369389116604</v>
      </c>
      <c r="J98" s="22" t="e">
        <f>Working!#REF!</f>
        <v>#REF!</v>
      </c>
    </row>
    <row r="99" spans="2:10" x14ac:dyDescent="0.25">
      <c r="B99" s="19" t="str">
        <f>Working!B101</f>
        <v>MS L2 PoE Switches</v>
      </c>
      <c r="C99" s="20" t="str">
        <f>Working!C101</f>
        <v>MS125-24P-HW</v>
      </c>
      <c r="D99" s="21" t="str">
        <f>Working!D101</f>
        <v>Meraki MS125-24P 10G L2 Cld-Mngd 24x GigE 370W PoE Switch</v>
      </c>
      <c r="E99" s="22">
        <f>Working!N101</f>
        <v>106702.67426163006</v>
      </c>
      <c r="F99" s="22" t="e">
        <f>Working!#REF!</f>
        <v>#REF!</v>
      </c>
      <c r="G99" s="22">
        <f>Working!O101</f>
        <v>106702.67426163006</v>
      </c>
      <c r="H99" s="22" t="e">
        <f>Working!#REF!</f>
        <v>#REF!</v>
      </c>
      <c r="I99" s="22">
        <f>Working!P101</f>
        <v>71095.070833447622</v>
      </c>
      <c r="J99" s="22" t="e">
        <f>Working!#REF!</f>
        <v>#REF!</v>
      </c>
    </row>
    <row r="100" spans="2:10" x14ac:dyDescent="0.25">
      <c r="B100" s="19" t="str">
        <f>Working!B102</f>
        <v>MS L2 PoE Switches</v>
      </c>
      <c r="C100" s="20" t="str">
        <f>Working!C102</f>
        <v>MS125-48LP-HW</v>
      </c>
      <c r="D100" s="21" t="str">
        <f>Working!D102</f>
        <v>Meraki MS125-48LP 10G L2 Cld-Mngd 48x GigE 370W PoE Switch</v>
      </c>
      <c r="E100" s="22">
        <f>Working!N102</f>
        <v>125741.90835888519</v>
      </c>
      <c r="F100" s="22" t="e">
        <f>Working!#REF!</f>
        <v>#REF!</v>
      </c>
      <c r="G100" s="22">
        <f>Working!O102</f>
        <v>125741.90835888519</v>
      </c>
      <c r="H100" s="22" t="e">
        <f>Working!#REF!</f>
        <v>#REF!</v>
      </c>
      <c r="I100" s="22">
        <f>Working!P102</f>
        <v>83780.748171205734</v>
      </c>
      <c r="J100" s="22" t="e">
        <f>Working!#REF!</f>
        <v>#REF!</v>
      </c>
    </row>
    <row r="101" spans="2:10" x14ac:dyDescent="0.25">
      <c r="B101" s="19" t="str">
        <f>Working!B103</f>
        <v>MS L2 PoE Switches</v>
      </c>
      <c r="C101" s="20" t="str">
        <f>Working!C103</f>
        <v>MS125-48FP-HW</v>
      </c>
      <c r="D101" s="21" t="str">
        <f>Working!D103</f>
        <v>Meraki MS125-48FP 10G L2 Cld-Mngd 48x GigE 740W PoE Switch</v>
      </c>
      <c r="E101" s="22">
        <f>Working!N103</f>
        <v>185736.41441019965</v>
      </c>
      <c r="F101" s="22" t="e">
        <f>Working!#REF!</f>
        <v>#REF!</v>
      </c>
      <c r="G101" s="22">
        <f>Working!O103</f>
        <v>185736.41441019965</v>
      </c>
      <c r="H101" s="22" t="e">
        <f>Working!#REF!</f>
        <v>#REF!</v>
      </c>
      <c r="I101" s="22">
        <f>Working!P103</f>
        <v>123754.56969771734</v>
      </c>
      <c r="J101" s="22" t="e">
        <f>Working!#REF!</f>
        <v>#REF!</v>
      </c>
    </row>
    <row r="102" spans="2:10" x14ac:dyDescent="0.25">
      <c r="B102" s="19" t="str">
        <f>Working!B104</f>
        <v>MS L2 PoE Switches</v>
      </c>
      <c r="C102" s="20" t="str">
        <f>Working!C104</f>
        <v>MS210-24P-HW</v>
      </c>
      <c r="D102" s="21" t="str">
        <f>Working!D104</f>
        <v>Meraki MS210-24P 1G L2 Cld-Mngd 24x GigE 370W PoE Switch</v>
      </c>
      <c r="E102" s="22">
        <f>Working!N104</f>
        <v>109442.14646646645</v>
      </c>
      <c r="F102" s="22" t="e">
        <f>Working!#REF!</f>
        <v>#REF!</v>
      </c>
      <c r="G102" s="22">
        <f>Working!O104</f>
        <v>109442.14646646645</v>
      </c>
      <c r="H102" s="22" t="e">
        <f>Working!#REF!</f>
        <v>#REF!</v>
      </c>
      <c r="I102" s="22">
        <f>Working!P104</f>
        <v>72920.357517186741</v>
      </c>
      <c r="J102" s="22" t="e">
        <f>Working!#REF!</f>
        <v>#REF!</v>
      </c>
    </row>
    <row r="103" spans="2:10" x14ac:dyDescent="0.25">
      <c r="B103" s="19" t="str">
        <f>Working!B105</f>
        <v>MS L2 PoE Switches</v>
      </c>
      <c r="C103" s="20" t="str">
        <f>Working!C105</f>
        <v>MS210-48LP-HW</v>
      </c>
      <c r="D103" s="21" t="str">
        <f>Working!D105</f>
        <v>Meraki MS210-48LP 1G L2 Cld-Mngd 48x GigE 370W PoE Switch</v>
      </c>
      <c r="E103" s="22">
        <f>Working!N105</f>
        <v>170806.38862019914</v>
      </c>
      <c r="F103" s="22" t="e">
        <f>Working!#REF!</f>
        <v>#REF!</v>
      </c>
      <c r="G103" s="22">
        <f>Working!O105</f>
        <v>170806.38862019914</v>
      </c>
      <c r="H103" s="22" t="e">
        <f>Working!#REF!</f>
        <v>#REF!</v>
      </c>
      <c r="I103" s="22">
        <f>Working!P105</f>
        <v>113806.82238556791</v>
      </c>
      <c r="J103" s="22" t="e">
        <f>Working!#REF!</f>
        <v>#REF!</v>
      </c>
    </row>
    <row r="104" spans="2:10" x14ac:dyDescent="0.25">
      <c r="B104" s="19" t="str">
        <f>Working!B106</f>
        <v>MS L2 PoE Switches</v>
      </c>
      <c r="C104" s="20" t="str">
        <f>Working!C106</f>
        <v>MS210-48FP-HW</v>
      </c>
      <c r="D104" s="21" t="str">
        <f>Working!D106</f>
        <v>Meraki MS210-48FP 1G L2 Cld-Mngd 48x GigE 740W PoE Switch</v>
      </c>
      <c r="E104" s="22">
        <f>Working!N106</f>
        <v>196146.41688425263</v>
      </c>
      <c r="F104" s="22" t="e">
        <f>Working!#REF!</f>
        <v>#REF!</v>
      </c>
      <c r="G104" s="22">
        <f>Working!O106</f>
        <v>196146.41688425263</v>
      </c>
      <c r="H104" s="22" t="e">
        <f>Working!#REF!</f>
        <v>#REF!</v>
      </c>
      <c r="I104" s="22">
        <f>Working!P106</f>
        <v>130690.6644900041</v>
      </c>
      <c r="J104" s="22" t="e">
        <f>Working!#REF!</f>
        <v>#REF!</v>
      </c>
    </row>
    <row r="105" spans="2:10" x14ac:dyDescent="0.25">
      <c r="B105" s="19" t="str">
        <f>Working!B107</f>
        <v>MS L2 PoE Switches</v>
      </c>
      <c r="C105" s="20" t="str">
        <f>Working!C107</f>
        <v>MS225-24P-HW</v>
      </c>
      <c r="D105" s="21" t="str">
        <f>Working!D107</f>
        <v>Meraki MS225-24P L2 Stck Cld-Mngd 24x GigE 370W PoE Switch</v>
      </c>
      <c r="E105" s="22">
        <f>Working!N107</f>
        <v>149301.39707707707</v>
      </c>
      <c r="F105" s="22" t="e">
        <f>Working!#REF!</f>
        <v>#REF!</v>
      </c>
      <c r="G105" s="22">
        <f>Working!O107</f>
        <v>149301.39707707707</v>
      </c>
      <c r="H105" s="22" t="e">
        <f>Working!#REF!</f>
        <v>#REF!</v>
      </c>
      <c r="I105" s="22">
        <f>Working!P107</f>
        <v>99478.232145344256</v>
      </c>
      <c r="J105" s="22" t="e">
        <f>Working!#REF!</f>
        <v>#REF!</v>
      </c>
    </row>
    <row r="106" spans="2:10" x14ac:dyDescent="0.25">
      <c r="B106" s="19" t="str">
        <f>Working!B108</f>
        <v>MS L2 PoE Switches</v>
      </c>
      <c r="C106" s="20" t="str">
        <f>Working!C108</f>
        <v>MS225-48LP-HW</v>
      </c>
      <c r="D106" s="21" t="str">
        <f>Working!D108</f>
        <v>Meraki MS225-48LP L2 Stck Cld-Mngd 48x GigE 370W PoE Switch</v>
      </c>
      <c r="E106" s="22">
        <f>Working!N108</f>
        <v>212172.46401770189</v>
      </c>
      <c r="F106" s="22" t="e">
        <f>Working!#REF!</f>
        <v>#REF!</v>
      </c>
      <c r="G106" s="22">
        <f>Working!O108</f>
        <v>212172.46401770189</v>
      </c>
      <c r="H106" s="22" t="e">
        <f>Working!#REF!</f>
        <v>#REF!</v>
      </c>
      <c r="I106" s="22">
        <f>Working!P108</f>
        <v>141368.68136274954</v>
      </c>
      <c r="J106" s="22" t="e">
        <f>Working!#REF!</f>
        <v>#REF!</v>
      </c>
    </row>
    <row r="107" spans="2:10" x14ac:dyDescent="0.25">
      <c r="B107" s="19" t="str">
        <f>Working!B109</f>
        <v>MS L2 PoE Switches</v>
      </c>
      <c r="C107" s="20" t="str">
        <f>Working!C109</f>
        <v>MS225-48FP-HW</v>
      </c>
      <c r="D107" s="21" t="str">
        <f>Working!D109</f>
        <v>Meraki MS225-48FP L2 Stck Cld-Mngd 48x GigE 740W PoE Switch</v>
      </c>
      <c r="E107" s="22">
        <f>Working!N109</f>
        <v>238334.33625625624</v>
      </c>
      <c r="F107" s="22" t="e">
        <f>Working!#REF!</f>
        <v>#REF!</v>
      </c>
      <c r="G107" s="22">
        <f>Working!O109</f>
        <v>238334.33625625624</v>
      </c>
      <c r="H107" s="22" t="e">
        <f>Working!#REF!</f>
        <v>#REF!</v>
      </c>
      <c r="I107" s="22">
        <f>Working!P109</f>
        <v>158800.11101347263</v>
      </c>
      <c r="J107" s="22" t="e">
        <f>Working!#REF!</f>
        <v>#REF!</v>
      </c>
    </row>
    <row r="108" spans="2:10" x14ac:dyDescent="0.25">
      <c r="B108" s="19" t="str">
        <f>Working!B110</f>
        <v>MS L3 PoE Switches</v>
      </c>
      <c r="C108" s="20" t="str">
        <f>Working!C110</f>
        <v>MS250-24P-HW</v>
      </c>
      <c r="D108" s="21" t="str">
        <f>Working!D110</f>
        <v>Meraki MS250-24P L3 Stck Cld-Mngd 24x GigE 370W PoE Switch</v>
      </c>
      <c r="E108" s="22">
        <f>Working!N110</f>
        <v>199022.98355618774</v>
      </c>
      <c r="F108" s="22" t="e">
        <f>Working!#REF!</f>
        <v>#REF!</v>
      </c>
      <c r="G108" s="22">
        <f>Working!O110</f>
        <v>199022.98355618774</v>
      </c>
      <c r="H108" s="22" t="e">
        <f>Working!#REF!</f>
        <v>#REF!</v>
      </c>
      <c r="I108" s="22">
        <f>Working!P110</f>
        <v>132607.29603381071</v>
      </c>
      <c r="J108" s="22" t="e">
        <f>Working!#REF!</f>
        <v>#REF!</v>
      </c>
    </row>
    <row r="109" spans="2:10" x14ac:dyDescent="0.25">
      <c r="B109" s="19" t="str">
        <f>Working!B111</f>
        <v>MS L3 PoE Switches</v>
      </c>
      <c r="C109" s="20" t="str">
        <f>Working!C111</f>
        <v>MS250-48LP-HW</v>
      </c>
      <c r="D109" s="21" t="str">
        <f>Working!D111</f>
        <v>Meraki MS250-48LP L3 Stck Cld-Mngd 48x GigE 370W PoE Switch</v>
      </c>
      <c r="E109" s="22">
        <f>Working!N111</f>
        <v>293534.87292766443</v>
      </c>
      <c r="F109" s="22" t="e">
        <f>Working!#REF!</f>
        <v>#REF!</v>
      </c>
      <c r="G109" s="22">
        <f>Working!O111</f>
        <v>293534.87292766443</v>
      </c>
      <c r="H109" s="22" t="e">
        <f>Working!#REF!</f>
        <v>#REF!</v>
      </c>
      <c r="I109" s="22">
        <f>Working!P111</f>
        <v>195579.75212233028</v>
      </c>
      <c r="J109" s="22" t="e">
        <f>Working!#REF!</f>
        <v>#REF!</v>
      </c>
    </row>
    <row r="110" spans="2:10" x14ac:dyDescent="0.25">
      <c r="B110" s="19" t="str">
        <f>Working!B112</f>
        <v>MS L3 PoE Switches</v>
      </c>
      <c r="C110" s="20" t="str">
        <f>Working!C112</f>
        <v>MS250-48FP-HW</v>
      </c>
      <c r="D110" s="21" t="str">
        <f>Working!D112</f>
        <v>Meraki MS250-48FP L3 Stck Cld-Mngd 48x GigE 740W PoE Switch</v>
      </c>
      <c r="E110" s="22">
        <f>Working!N112</f>
        <v>319696.74516621884</v>
      </c>
      <c r="F110" s="22" t="e">
        <f>Working!#REF!</f>
        <v>#REF!</v>
      </c>
      <c r="G110" s="22">
        <f>Working!O112</f>
        <v>319696.74516621884</v>
      </c>
      <c r="H110" s="22" t="e">
        <f>Working!#REF!</f>
        <v>#REF!</v>
      </c>
      <c r="I110" s="22">
        <f>Working!P112</f>
        <v>213011.18177305339</v>
      </c>
      <c r="J110" s="22" t="e">
        <f>Working!#REF!</f>
        <v>#REF!</v>
      </c>
    </row>
    <row r="111" spans="2:10" x14ac:dyDescent="0.25">
      <c r="B111" s="19" t="str">
        <f>Working!B113</f>
        <v>MS L3 PoE Switches</v>
      </c>
      <c r="C111" s="20" t="str">
        <f>Working!C113</f>
        <v>MS350-24P-HW</v>
      </c>
      <c r="D111" s="21" t="str">
        <f>Working!D113</f>
        <v>Meraki MS350-24P L3 Stck Cld-Mngd 24x GigE 370W PoE Switch</v>
      </c>
      <c r="E111" s="22">
        <f>Working!N113</f>
        <v>198064.05089721302</v>
      </c>
      <c r="F111" s="22" t="e">
        <f>Working!#REF!</f>
        <v>#REF!</v>
      </c>
      <c r="G111" s="22">
        <f>Working!O113</f>
        <v>198064.05089721302</v>
      </c>
      <c r="H111" s="22" t="e">
        <f>Working!#REF!</f>
        <v>#REF!</v>
      </c>
      <c r="I111" s="22">
        <f>Working!P113</f>
        <v>131968.36748036928</v>
      </c>
      <c r="J111" s="22" t="e">
        <f>Working!#REF!</f>
        <v>#REF!</v>
      </c>
    </row>
    <row r="112" spans="2:10" x14ac:dyDescent="0.25">
      <c r="B112" s="19" t="str">
        <f>Working!B114</f>
        <v>MS L3 PoE Switches</v>
      </c>
      <c r="C112" s="20" t="str">
        <f>Working!C114</f>
        <v>MS350-48LP-HW</v>
      </c>
      <c r="D112" s="21" t="str">
        <f>Working!D114</f>
        <v>Meraki MS350-48LP L3 Stck Cld-Mngd 48x GigE 370W PoE Switch</v>
      </c>
      <c r="E112" s="22">
        <f>Working!N114</f>
        <v>327230.41805595066</v>
      </c>
      <c r="F112" s="22" t="e">
        <f>Working!#REF!</f>
        <v>#REF!</v>
      </c>
      <c r="G112" s="22">
        <f>Working!O114</f>
        <v>327230.41805595066</v>
      </c>
      <c r="H112" s="22" t="e">
        <f>Working!#REF!</f>
        <v>#REF!</v>
      </c>
      <c r="I112" s="22">
        <f>Working!P114</f>
        <v>218030.80299096424</v>
      </c>
      <c r="J112" s="22" t="e">
        <f>Working!#REF!</f>
        <v>#REF!</v>
      </c>
    </row>
    <row r="113" spans="2:10" x14ac:dyDescent="0.25">
      <c r="B113" s="19" t="str">
        <f>Working!B115</f>
        <v>MS L3 PoE Switches</v>
      </c>
      <c r="C113" s="20" t="str">
        <f>Working!C115</f>
        <v>MS350-48FP-HW</v>
      </c>
      <c r="D113" s="21" t="str">
        <f>Working!D115</f>
        <v>Meraki MS350-48FP L3 Stck Cld-Mngd 48x GigE 740W PoE Switch</v>
      </c>
      <c r="E113" s="22">
        <f>Working!N115</f>
        <v>356953.60647384223</v>
      </c>
      <c r="F113" s="22" t="e">
        <f>Working!#REF!</f>
        <v>#REF!</v>
      </c>
      <c r="G113" s="22">
        <f>Working!O115</f>
        <v>356953.60647384223</v>
      </c>
      <c r="H113" s="22" t="e">
        <f>Working!#REF!</f>
        <v>#REF!</v>
      </c>
      <c r="I113" s="22">
        <f>Working!P115</f>
        <v>237835.10687171339</v>
      </c>
      <c r="J113" s="22" t="e">
        <f>Working!#REF!</f>
        <v>#REF!</v>
      </c>
    </row>
    <row r="114" spans="2:10" x14ac:dyDescent="0.25">
      <c r="B114" s="19" t="str">
        <f>Working!B116</f>
        <v>MS L3 PoE Switches</v>
      </c>
      <c r="C114" s="20" t="str">
        <f>Working!C116</f>
        <v>MS355-24X2-HW</v>
      </c>
      <c r="D114" s="21" t="str">
        <f>Working!D116</f>
        <v>Meraki MS355-L3 Stck Cld-Mngd 24xmG UPOE Switch</v>
      </c>
      <c r="E114" s="22">
        <f>Working!N116</f>
        <v>426536.27680733363</v>
      </c>
      <c r="F114" s="22" t="e">
        <f>Working!#REF!</f>
        <v>#REF!</v>
      </c>
      <c r="G114" s="22">
        <f>Working!O116</f>
        <v>426536.27680733363</v>
      </c>
      <c r="H114" s="22" t="e">
        <f>Working!#REF!</f>
        <v>#REF!</v>
      </c>
      <c r="I114" s="22">
        <f>Working!P116</f>
        <v>284197.43949713779</v>
      </c>
      <c r="J114" s="22" t="e">
        <f>Working!#REF!</f>
        <v>#REF!</v>
      </c>
    </row>
    <row r="115" spans="2:10" x14ac:dyDescent="0.25">
      <c r="B115" s="19" t="str">
        <f>Working!B117</f>
        <v>MS L3 PoE Switches</v>
      </c>
      <c r="C115" s="20" t="str">
        <f>Working!C117</f>
        <v>MS355-48X2-HW</v>
      </c>
      <c r="D115" s="21" t="str">
        <f>Working!D117</f>
        <v>Meraki MS355-L3 Stck Cld-Mngd 48GE, 24xmG UPOE Switch</v>
      </c>
      <c r="E115" s="22">
        <f>Working!N117</f>
        <v>567619.23992202722</v>
      </c>
      <c r="F115" s="22" t="e">
        <f>Working!#REF!</f>
        <v>#REF!</v>
      </c>
      <c r="G115" s="22">
        <f>Working!O117</f>
        <v>567619.23992202722</v>
      </c>
      <c r="H115" s="22" t="e">
        <f>Working!#REF!</f>
        <v>#REF!</v>
      </c>
      <c r="I115" s="22">
        <f>Working!P117</f>
        <v>378199.80003252585</v>
      </c>
      <c r="J115" s="22" t="e">
        <f>Working!#REF!</f>
        <v>#REF!</v>
      </c>
    </row>
    <row r="116" spans="2:10" x14ac:dyDescent="0.25">
      <c r="B116" s="19" t="str">
        <f>Working!B118</f>
        <v>MS L3 PoE Switches</v>
      </c>
      <c r="C116" s="20" t="str">
        <f>Working!C118</f>
        <v>MS390-24UX-HW</v>
      </c>
      <c r="D116" s="21" t="str">
        <f>Working!D118</f>
        <v>Meraki MS390 24mGig L3 UPOE Switch</v>
      </c>
      <c r="E116" s="22">
        <f>Working!N118</f>
        <v>337503.33184552973</v>
      </c>
      <c r="F116" s="22" t="e">
        <f>Working!#REF!</f>
        <v>#REF!</v>
      </c>
      <c r="G116" s="22">
        <f>Working!O118</f>
        <v>337503.33184552973</v>
      </c>
      <c r="H116" s="22" t="e">
        <f>Working!#REF!</f>
        <v>#REF!</v>
      </c>
      <c r="I116" s="22">
        <f>Working!P118</f>
        <v>224875.55677609649</v>
      </c>
      <c r="J116" s="22" t="e">
        <f>Working!#REF!</f>
        <v>#REF!</v>
      </c>
    </row>
    <row r="117" spans="2:10" x14ac:dyDescent="0.25">
      <c r="B117" s="19" t="str">
        <f>Working!B119</f>
        <v>MS L3 PoE Switches</v>
      </c>
      <c r="C117" s="20" t="str">
        <f>Working!C119</f>
        <v>MS390-24P-HW</v>
      </c>
      <c r="D117" s="21" t="str">
        <f>Working!D119</f>
        <v>Meraki MS390 24GE L3 POE+ Switch</v>
      </c>
      <c r="E117" s="22">
        <f>Working!N119</f>
        <v>153273.74800484694</v>
      </c>
      <c r="F117" s="22" t="e">
        <f>Working!#REF!</f>
        <v>#REF!</v>
      </c>
      <c r="G117" s="22">
        <f>Working!O119</f>
        <v>153273.74800484694</v>
      </c>
      <c r="H117" s="22" t="e">
        <f>Working!#REF!</f>
        <v>#REF!</v>
      </c>
      <c r="I117" s="22">
        <f>Working!P119</f>
        <v>102124.97528031615</v>
      </c>
      <c r="J117" s="22" t="e">
        <f>Working!#REF!</f>
        <v>#REF!</v>
      </c>
    </row>
    <row r="118" spans="2:10" x14ac:dyDescent="0.25">
      <c r="B118" s="19" t="str">
        <f>Working!B120</f>
        <v>MS L3 PoE Switches</v>
      </c>
      <c r="C118" s="20" t="str">
        <f>Working!C120</f>
        <v>MS390-48UX-HW</v>
      </c>
      <c r="D118" s="21" t="str">
        <f>Working!D120</f>
        <v>Meraki MS390 48 port 12mGig, 36m2.5G L3 UPOE Switch</v>
      </c>
      <c r="E118" s="22">
        <f>Working!N120</f>
        <v>337503.33184552973</v>
      </c>
      <c r="F118" s="22" t="e">
        <f>Working!#REF!</f>
        <v>#REF!</v>
      </c>
      <c r="G118" s="22">
        <f>Working!O120</f>
        <v>337503.33184552973</v>
      </c>
      <c r="H118" s="22" t="e">
        <f>Working!#REF!</f>
        <v>#REF!</v>
      </c>
      <c r="I118" s="22">
        <f>Working!P120</f>
        <v>224875.55677609649</v>
      </c>
      <c r="J118" s="22" t="e">
        <f>Working!#REF!</f>
        <v>#REF!</v>
      </c>
    </row>
    <row r="119" spans="2:10" x14ac:dyDescent="0.25">
      <c r="B119" s="19" t="str">
        <f>Working!B121</f>
        <v>MS L3 PoE Switches</v>
      </c>
      <c r="C119" s="20" t="str">
        <f>Working!C121</f>
        <v>MS390-48P-HW</v>
      </c>
      <c r="D119" s="21" t="str">
        <f>Working!D121</f>
        <v>Meraki MS390 48GE L3 POE+ Switch</v>
      </c>
      <c r="E119" s="22">
        <f>Working!N121</f>
        <v>263811.45320478373</v>
      </c>
      <c r="F119" s="22" t="e">
        <f>Working!#REF!</f>
        <v>#REF!</v>
      </c>
      <c r="G119" s="22">
        <f>Working!O121</f>
        <v>263811.45320478373</v>
      </c>
      <c r="H119" s="22" t="e">
        <f>Working!#REF!</f>
        <v>#REF!</v>
      </c>
      <c r="I119" s="22">
        <f>Working!P121</f>
        <v>175775.2941250634</v>
      </c>
      <c r="J119" s="22" t="e">
        <f>Working!#REF!</f>
        <v>#REF!</v>
      </c>
    </row>
    <row r="120" spans="2:10" x14ac:dyDescent="0.25">
      <c r="B120" s="19" t="str">
        <f>Working!B122</f>
        <v>MS L2 Switch Licenses</v>
      </c>
      <c r="C120" s="20" t="str">
        <f>Working!C122</f>
        <v>LIC-MS120-8-1YR</v>
      </c>
      <c r="D120" s="21" t="str">
        <f>Working!D122</f>
        <v>Meraki MS120-8 Enterprise License and Support, 1 Year</v>
      </c>
      <c r="E120" s="22">
        <f>Working!N122</f>
        <v>5885.4444444444443</v>
      </c>
      <c r="F120" s="22" t="e">
        <f>Working!#REF!</f>
        <v>#REF!</v>
      </c>
      <c r="G120" s="22" t="str">
        <f>Working!O122</f>
        <v>NA</v>
      </c>
      <c r="H120" s="22" t="e">
        <f>Working!#REF!</f>
        <v>#REF!</v>
      </c>
      <c r="I120" s="22" t="str">
        <f>Working!P122</f>
        <v>NA</v>
      </c>
      <c r="J120" s="22" t="e">
        <f>Working!#REF!</f>
        <v>#REF!</v>
      </c>
    </row>
    <row r="121" spans="2:10" x14ac:dyDescent="0.25">
      <c r="B121" s="19" t="str">
        <f>Working!B123</f>
        <v>MS L2 Switch Licenses</v>
      </c>
      <c r="C121" s="20" t="str">
        <f>Working!C123</f>
        <v>LIC-MS120-8LP-1YR</v>
      </c>
      <c r="D121" s="21" t="str">
        <f>Working!D123</f>
        <v>Meraki MS120-8LP Enterprise License and Support, 1 Year</v>
      </c>
      <c r="E121" s="22">
        <f>Working!N123</f>
        <v>2746.4576155102468</v>
      </c>
      <c r="F121" s="22" t="e">
        <f>Working!#REF!</f>
        <v>#REF!</v>
      </c>
      <c r="G121" s="22" t="str">
        <f>Working!O123</f>
        <v>NA</v>
      </c>
      <c r="H121" s="22" t="e">
        <f>Working!#REF!</f>
        <v>#REF!</v>
      </c>
      <c r="I121" s="22" t="str">
        <f>Working!P123</f>
        <v>NA</v>
      </c>
      <c r="J121" s="22" t="e">
        <f>Working!#REF!</f>
        <v>#REF!</v>
      </c>
    </row>
    <row r="122" spans="2:10" x14ac:dyDescent="0.25">
      <c r="B122" s="19" t="str">
        <f>Working!B124</f>
        <v>MS L2 Switch Licenses</v>
      </c>
      <c r="C122" s="20" t="str">
        <f>Working!C124</f>
        <v>LIC-MS120-8FP-1YR</v>
      </c>
      <c r="D122" s="21" t="str">
        <f>Working!D124</f>
        <v>Meraki MS120-8FP Enterprise License and Support, 1 Year</v>
      </c>
      <c r="E122" s="22">
        <f>Working!N124</f>
        <v>3584.359938886254</v>
      </c>
      <c r="F122" s="22" t="e">
        <f>Working!#REF!</f>
        <v>#REF!</v>
      </c>
      <c r="G122" s="22" t="str">
        <f>Working!O124</f>
        <v>NA</v>
      </c>
      <c r="H122" s="22" t="e">
        <f>Working!#REF!</f>
        <v>#REF!</v>
      </c>
      <c r="I122" s="22" t="str">
        <f>Working!P124</f>
        <v>NA</v>
      </c>
      <c r="J122" s="22" t="e">
        <f>Working!#REF!</f>
        <v>#REF!</v>
      </c>
    </row>
    <row r="123" spans="2:10" x14ac:dyDescent="0.25">
      <c r="B123" s="19" t="str">
        <f>Working!B125</f>
        <v>MS L2 Switch Licenses</v>
      </c>
      <c r="C123" s="20" t="str">
        <f>Working!C125</f>
        <v>LIC-MS120-24-1YR</v>
      </c>
      <c r="D123" s="21" t="str">
        <f>Working!D125</f>
        <v>Meraki MS120-24 Enterprise License and Support, 1 Year</v>
      </c>
      <c r="E123" s="22">
        <f>Working!N125</f>
        <v>4934.3136821031549</v>
      </c>
      <c r="F123" s="22" t="e">
        <f>Working!#REF!</f>
        <v>#REF!</v>
      </c>
      <c r="G123" s="22" t="str">
        <f>Working!O125</f>
        <v>NA</v>
      </c>
      <c r="H123" s="22" t="e">
        <f>Working!#REF!</f>
        <v>#REF!</v>
      </c>
      <c r="I123" s="22" t="str">
        <f>Working!P125</f>
        <v>NA</v>
      </c>
      <c r="J123" s="22" t="e">
        <f>Working!#REF!</f>
        <v>#REF!</v>
      </c>
    </row>
    <row r="124" spans="2:10" x14ac:dyDescent="0.25">
      <c r="B124" s="19" t="str">
        <f>Working!B126</f>
        <v>MS L2 Switch Licenses</v>
      </c>
      <c r="C124" s="20" t="str">
        <f>Working!C126</f>
        <v>LIC-MS120-24P-1YR</v>
      </c>
      <c r="D124" s="21" t="str">
        <f>Working!D126</f>
        <v>Meraki MS120-24P Enterprise License and Support, 1 Year</v>
      </c>
      <c r="E124" s="22">
        <f>Working!N126</f>
        <v>7960.0720720720719</v>
      </c>
      <c r="F124" s="22" t="e">
        <f>Working!#REF!</f>
        <v>#REF!</v>
      </c>
      <c r="G124" s="22" t="str">
        <f>Working!O126</f>
        <v>NA</v>
      </c>
      <c r="H124" s="22" t="e">
        <f>Working!#REF!</f>
        <v>#REF!</v>
      </c>
      <c r="I124" s="22" t="str">
        <f>Working!P126</f>
        <v>NA</v>
      </c>
      <c r="J124" s="22" t="e">
        <f>Working!#REF!</f>
        <v>#REF!</v>
      </c>
    </row>
    <row r="125" spans="2:10" x14ac:dyDescent="0.25">
      <c r="B125" s="19" t="str">
        <f>Working!B127</f>
        <v>MS L2 Switch Licenses</v>
      </c>
      <c r="C125" s="20" t="str">
        <f>Working!C127</f>
        <v>LIC-MS120-48-1YR</v>
      </c>
      <c r="D125" s="21" t="str">
        <f>Working!D127</f>
        <v>Meraki MS120-48 Enterprise License and Support, 1 Year</v>
      </c>
      <c r="E125" s="22">
        <f>Working!N127</f>
        <v>9030.7250408303025</v>
      </c>
      <c r="F125" s="22" t="e">
        <f>Working!#REF!</f>
        <v>#REF!</v>
      </c>
      <c r="G125" s="22" t="str">
        <f>Working!O127</f>
        <v>NA</v>
      </c>
      <c r="H125" s="22" t="e">
        <f>Working!#REF!</f>
        <v>#REF!</v>
      </c>
      <c r="I125" s="22" t="str">
        <f>Working!P127</f>
        <v>NA</v>
      </c>
      <c r="J125" s="22" t="e">
        <f>Working!#REF!</f>
        <v>#REF!</v>
      </c>
    </row>
    <row r="126" spans="2:10" x14ac:dyDescent="0.25">
      <c r="B126" s="19" t="str">
        <f>Working!B128</f>
        <v>MS L2 Switch Licenses</v>
      </c>
      <c r="C126" s="20" t="str">
        <f>Working!C128</f>
        <v>LIC-MS120-48LP-1YR</v>
      </c>
      <c r="D126" s="21" t="str">
        <f>Working!D128</f>
        <v>Meraki MS120-48LP Enterprise License and Support, 1 Year</v>
      </c>
      <c r="E126" s="22">
        <f>Working!N128</f>
        <v>12056.483430799219</v>
      </c>
      <c r="F126" s="22" t="e">
        <f>Working!#REF!</f>
        <v>#REF!</v>
      </c>
      <c r="G126" s="22" t="str">
        <f>Working!O128</f>
        <v>NA</v>
      </c>
      <c r="H126" s="22" t="e">
        <f>Working!#REF!</f>
        <v>#REF!</v>
      </c>
      <c r="I126" s="22" t="str">
        <f>Working!P128</f>
        <v>NA</v>
      </c>
      <c r="J126" s="22" t="e">
        <f>Working!#REF!</f>
        <v>#REF!</v>
      </c>
    </row>
    <row r="127" spans="2:10" x14ac:dyDescent="0.25">
      <c r="B127" s="19" t="str">
        <f>Working!B129</f>
        <v>MS L2 Switch Licenses</v>
      </c>
      <c r="C127" s="20" t="str">
        <f>Working!C129</f>
        <v>LIC-MS120-48FP-1YR</v>
      </c>
      <c r="D127" s="21" t="str">
        <f>Working!D129</f>
        <v>Meraki MS120-48FP Enterprise License and Support, 1 Year</v>
      </c>
      <c r="E127" s="22">
        <f>Working!N129</f>
        <v>14523.640271850796</v>
      </c>
      <c r="F127" s="22" t="e">
        <f>Working!#REF!</f>
        <v>#REF!</v>
      </c>
      <c r="G127" s="22" t="str">
        <f>Working!O129</f>
        <v>NA</v>
      </c>
      <c r="H127" s="22" t="e">
        <f>Working!#REF!</f>
        <v>#REF!</v>
      </c>
      <c r="I127" s="22" t="str">
        <f>Working!P129</f>
        <v>NA</v>
      </c>
      <c r="J127" s="22" t="e">
        <f>Working!#REF!</f>
        <v>#REF!</v>
      </c>
    </row>
    <row r="128" spans="2:10" x14ac:dyDescent="0.25">
      <c r="B128" s="19" t="str">
        <f>Working!B130</f>
        <v>MS L2 Switch Licenses</v>
      </c>
      <c r="C128" s="20" t="str">
        <f>Working!C130</f>
        <v>LIC-MS210-24-1YR</v>
      </c>
      <c r="D128" s="21" t="str">
        <f>Working!D130</f>
        <v>Meraki MS210-24 Enterprise License and Support, 1 Year</v>
      </c>
      <c r="E128" s="22">
        <f>Working!N130</f>
        <v>9310.0258152889728</v>
      </c>
      <c r="F128" s="22" t="e">
        <f>Working!#REF!</f>
        <v>#REF!</v>
      </c>
      <c r="G128" s="22" t="str">
        <f>Working!O130</f>
        <v>NA</v>
      </c>
      <c r="H128" s="22" t="e">
        <f>Working!#REF!</f>
        <v>#REF!</v>
      </c>
      <c r="I128" s="22" t="str">
        <f>Working!P130</f>
        <v>NA</v>
      </c>
      <c r="J128" s="22" t="e">
        <f>Working!#REF!</f>
        <v>#REF!</v>
      </c>
    </row>
    <row r="129" spans="2:10" x14ac:dyDescent="0.25">
      <c r="B129" s="19" t="str">
        <f>Working!B131</f>
        <v>MS L2 Switch Licenses</v>
      </c>
      <c r="C129" s="20" t="str">
        <f>Working!C131</f>
        <v>LIC-MS210-48-1YR</v>
      </c>
      <c r="D129" s="21" t="str">
        <f>Working!D131</f>
        <v>Meraki MS210-48 Enterprise License and Support, 1 Year</v>
      </c>
      <c r="E129" s="22">
        <f>Working!N131</f>
        <v>14244.339497392126</v>
      </c>
      <c r="F129" s="22" t="e">
        <f>Working!#REF!</f>
        <v>#REF!</v>
      </c>
      <c r="G129" s="22" t="str">
        <f>Working!O131</f>
        <v>NA</v>
      </c>
      <c r="H129" s="22" t="e">
        <f>Working!#REF!</f>
        <v>#REF!</v>
      </c>
      <c r="I129" s="22" t="str">
        <f>Working!P131</f>
        <v>NA</v>
      </c>
      <c r="J129" s="22" t="e">
        <f>Working!#REF!</f>
        <v>#REF!</v>
      </c>
    </row>
    <row r="130" spans="2:10" x14ac:dyDescent="0.25">
      <c r="B130" s="19" t="str">
        <f>Working!B132</f>
        <v>MS L2 Switch Licenses</v>
      </c>
      <c r="C130" s="20" t="str">
        <f>Working!C132</f>
        <v>LIC-MS210-24P-1YR</v>
      </c>
      <c r="D130" s="21" t="str">
        <f>Working!D132</f>
        <v>Meraki MS210-24P Enterprise License and Support, 1 Year</v>
      </c>
      <c r="E130" s="22">
        <f>Working!N132</f>
        <v>11497.881881881882</v>
      </c>
      <c r="F130" s="22" t="e">
        <f>Working!#REF!</f>
        <v>#REF!</v>
      </c>
      <c r="G130" s="22" t="str">
        <f>Working!O132</f>
        <v>NA</v>
      </c>
      <c r="H130" s="22" t="e">
        <f>Working!#REF!</f>
        <v>#REF!</v>
      </c>
      <c r="I130" s="22" t="str">
        <f>Working!P132</f>
        <v>NA</v>
      </c>
      <c r="J130" s="22" t="e">
        <f>Working!#REF!</f>
        <v>#REF!</v>
      </c>
    </row>
    <row r="131" spans="2:10" x14ac:dyDescent="0.25">
      <c r="B131" s="19" t="str">
        <f>Working!B133</f>
        <v>MS L2 Switch Licenses</v>
      </c>
      <c r="C131" s="20" t="str">
        <f>Working!C133</f>
        <v>LIC-MS210-48LP-1YR</v>
      </c>
      <c r="D131" s="21" t="str">
        <f>Working!D133</f>
        <v>Meraki MS210-48LP Enterprise License and Support, 1 Year</v>
      </c>
      <c r="E131" s="22">
        <f>Working!N133</f>
        <v>17828.699436278384</v>
      </c>
      <c r="F131" s="22" t="e">
        <f>Working!#REF!</f>
        <v>#REF!</v>
      </c>
      <c r="G131" s="22" t="str">
        <f>Working!O133</f>
        <v>NA</v>
      </c>
      <c r="H131" s="22" t="e">
        <f>Working!#REF!</f>
        <v>#REF!</v>
      </c>
      <c r="I131" s="22" t="str">
        <f>Working!P133</f>
        <v>NA</v>
      </c>
      <c r="J131" s="22" t="e">
        <f>Working!#REF!</f>
        <v>#REF!</v>
      </c>
    </row>
    <row r="132" spans="2:10" x14ac:dyDescent="0.25">
      <c r="B132" s="19" t="str">
        <f>Working!B134</f>
        <v>MS L2 Switch Licenses</v>
      </c>
      <c r="C132" s="20" t="str">
        <f>Working!C134</f>
        <v>LIC-MS210-48FP-1YR</v>
      </c>
      <c r="D132" s="21" t="str">
        <f>Working!D134</f>
        <v>Meraki MS210-48FP Enterprise License and Support, 1 Year</v>
      </c>
      <c r="E132" s="22">
        <f>Working!N134</f>
        <v>20249.306148253516</v>
      </c>
      <c r="F132" s="22" t="e">
        <f>Working!#REF!</f>
        <v>#REF!</v>
      </c>
      <c r="G132" s="22" t="str">
        <f>Working!O134</f>
        <v>NA</v>
      </c>
      <c r="H132" s="22" t="e">
        <f>Working!#REF!</f>
        <v>#REF!</v>
      </c>
      <c r="I132" s="22" t="str">
        <f>Working!P134</f>
        <v>NA</v>
      </c>
      <c r="J132" s="22" t="e">
        <f>Working!#REF!</f>
        <v>#REF!</v>
      </c>
    </row>
    <row r="133" spans="2:10" x14ac:dyDescent="0.25">
      <c r="B133" s="19" t="str">
        <f>Working!B135</f>
        <v>MS L2 Switch Licenses</v>
      </c>
      <c r="C133" s="20" t="str">
        <f>Working!C135</f>
        <v>LIC-MS225-24-1YR</v>
      </c>
      <c r="D133" s="21" t="str">
        <f>Working!D135</f>
        <v>Meraki MS225-24 Enterprise License and Support, 1YR</v>
      </c>
      <c r="E133" s="22">
        <f>Working!N135</f>
        <v>38693.666666666664</v>
      </c>
      <c r="F133" s="22" t="e">
        <f>Working!#REF!</f>
        <v>#REF!</v>
      </c>
      <c r="G133" s="22" t="str">
        <f>Working!O135</f>
        <v>NA</v>
      </c>
      <c r="H133" s="22" t="e">
        <f>Working!#REF!</f>
        <v>#REF!</v>
      </c>
      <c r="I133" s="22" t="str">
        <f>Working!P135</f>
        <v>NA</v>
      </c>
      <c r="J133" s="22" t="e">
        <f>Working!#REF!</f>
        <v>#REF!</v>
      </c>
    </row>
    <row r="134" spans="2:10" x14ac:dyDescent="0.25">
      <c r="B134" s="19" t="str">
        <f>Working!B136</f>
        <v>MS L2 Switch Licenses</v>
      </c>
      <c r="C134" s="20" t="str">
        <f>Working!C136</f>
        <v>LIC-MS225-48-1YR</v>
      </c>
      <c r="D134" s="21" t="str">
        <f>Working!D136</f>
        <v>Meraki MS225-48 Enterprise License and Support, 1YR</v>
      </c>
      <c r="E134" s="22">
        <f>Working!N136</f>
        <v>53344.666666666657</v>
      </c>
      <c r="F134" s="22" t="e">
        <f>Working!#REF!</f>
        <v>#REF!</v>
      </c>
      <c r="G134" s="22" t="str">
        <f>Working!O136</f>
        <v>NA</v>
      </c>
      <c r="H134" s="22" t="e">
        <f>Working!#REF!</f>
        <v>#REF!</v>
      </c>
      <c r="I134" s="22" t="str">
        <f>Working!P136</f>
        <v>NA</v>
      </c>
      <c r="J134" s="22" t="e">
        <f>Working!#REF!</f>
        <v>#REF!</v>
      </c>
    </row>
    <row r="135" spans="2:10" x14ac:dyDescent="0.25">
      <c r="B135" s="19" t="str">
        <f>Working!B137</f>
        <v>MS L2 Switch Licenses</v>
      </c>
      <c r="C135" s="20" t="str">
        <f>Working!C137</f>
        <v>LIC-MS225-24P-1YR</v>
      </c>
      <c r="D135" s="21" t="str">
        <f>Working!D137</f>
        <v>Meraki MS225-24P Enterprise License and Support, 1YR</v>
      </c>
      <c r="E135" s="22">
        <f>Working!N137</f>
        <v>44829.555555555562</v>
      </c>
      <c r="F135" s="22" t="e">
        <f>Working!#REF!</f>
        <v>#REF!</v>
      </c>
      <c r="G135" s="22" t="str">
        <f>Working!O137</f>
        <v>NA</v>
      </c>
      <c r="H135" s="22" t="e">
        <f>Working!#REF!</f>
        <v>#REF!</v>
      </c>
      <c r="I135" s="22" t="str">
        <f>Working!P137</f>
        <v>NA</v>
      </c>
      <c r="J135" s="22" t="e">
        <f>Working!#REF!</f>
        <v>#REF!</v>
      </c>
    </row>
    <row r="136" spans="2:10" x14ac:dyDescent="0.25">
      <c r="B136" s="19" t="str">
        <f>Working!B138</f>
        <v>MS L2 Switch Licenses</v>
      </c>
      <c r="C136" s="20" t="str">
        <f>Working!C138</f>
        <v>LIC-MS225-48LP-1YR</v>
      </c>
      <c r="D136" s="21" t="str">
        <f>Working!D138</f>
        <v>Meraki MS225-48LP Enterprise License and Support, 1YR</v>
      </c>
      <c r="E136" s="22">
        <f>Working!N138</f>
        <v>64238.999999999993</v>
      </c>
      <c r="F136" s="22" t="e">
        <f>Working!#REF!</f>
        <v>#REF!</v>
      </c>
      <c r="G136" s="22" t="str">
        <f>Working!O138</f>
        <v>NA</v>
      </c>
      <c r="H136" s="22" t="e">
        <f>Working!#REF!</f>
        <v>#REF!</v>
      </c>
      <c r="I136" s="22" t="str">
        <f>Working!P138</f>
        <v>NA</v>
      </c>
      <c r="J136" s="22" t="e">
        <f>Working!#REF!</f>
        <v>#REF!</v>
      </c>
    </row>
    <row r="137" spans="2:10" x14ac:dyDescent="0.25">
      <c r="B137" s="19" t="str">
        <f>Working!B139</f>
        <v>MS L2 Switch Licenses</v>
      </c>
      <c r="C137" s="20" t="str">
        <f>Working!C139</f>
        <v>LIC-MS225-48FP-1YR</v>
      </c>
      <c r="D137" s="21" t="str">
        <f>Working!D139</f>
        <v>Meraki MS225-48FP Enterprise License and Support, 1YR</v>
      </c>
      <c r="E137" s="22">
        <f>Working!N139</f>
        <v>72002.777777777766</v>
      </c>
      <c r="F137" s="22" t="e">
        <f>Working!#REF!</f>
        <v>#REF!</v>
      </c>
      <c r="G137" s="22" t="str">
        <f>Working!O139</f>
        <v>NA</v>
      </c>
      <c r="H137" s="22" t="e">
        <f>Working!#REF!</f>
        <v>#REF!</v>
      </c>
      <c r="I137" s="22" t="str">
        <f>Working!P139</f>
        <v>NA</v>
      </c>
      <c r="J137" s="22" t="e">
        <f>Working!#REF!</f>
        <v>#REF!</v>
      </c>
    </row>
    <row r="138" spans="2:10" x14ac:dyDescent="0.25">
      <c r="B138" s="19" t="str">
        <f>Working!B140</f>
        <v>MS L2 Switch Licenses</v>
      </c>
      <c r="C138" s="20" t="str">
        <f>Working!C140</f>
        <v>LIC-MS120-8-3YR</v>
      </c>
      <c r="D138" s="21" t="str">
        <f>Working!D140</f>
        <v>Meraki MS120-8 Enterprise License and Support, 3 Year</v>
      </c>
      <c r="E138" s="22" t="str">
        <f>Working!N140</f>
        <v>NA</v>
      </c>
      <c r="F138" s="22" t="e">
        <f>Working!#REF!</f>
        <v>#REF!</v>
      </c>
      <c r="G138" s="22">
        <f>Working!O140</f>
        <v>4934.3136821031549</v>
      </c>
      <c r="H138" s="22" t="e">
        <f>Working!#REF!</f>
        <v>#REF!</v>
      </c>
      <c r="I138" s="22" t="str">
        <f>Working!P140</f>
        <v>NA</v>
      </c>
      <c r="J138" s="22" t="e">
        <f>Working!#REF!</f>
        <v>#REF!</v>
      </c>
    </row>
    <row r="139" spans="2:10" x14ac:dyDescent="0.25">
      <c r="B139" s="19" t="str">
        <f>Working!B141</f>
        <v>MS L2 Switch Licenses</v>
      </c>
      <c r="C139" s="20" t="str">
        <f>Working!C141</f>
        <v>LIC-MS120-8LP-3YR</v>
      </c>
      <c r="D139" s="21" t="str">
        <f>Working!D141</f>
        <v>Meraki MS120-8LP Enterprise License and Support, 3 Year</v>
      </c>
      <c r="E139" s="22" t="str">
        <f>Working!N141</f>
        <v>NA</v>
      </c>
      <c r="F139" s="22" t="e">
        <f>Working!#REF!</f>
        <v>#REF!</v>
      </c>
      <c r="G139" s="22">
        <f>Working!O141</f>
        <v>6191.1671671671666</v>
      </c>
      <c r="H139" s="22" t="e">
        <f>Working!#REF!</f>
        <v>#REF!</v>
      </c>
      <c r="I139" s="22" t="str">
        <f>Working!P141</f>
        <v>NA</v>
      </c>
      <c r="J139" s="22" t="e">
        <f>Working!#REF!</f>
        <v>#REF!</v>
      </c>
    </row>
    <row r="140" spans="2:10" x14ac:dyDescent="0.25">
      <c r="B140" s="19" t="str">
        <f>Working!B142</f>
        <v>MS L2 Switch Licenses</v>
      </c>
      <c r="C140" s="20" t="str">
        <f>Working!C142</f>
        <v>LIC-MS120-8FP-3YR</v>
      </c>
      <c r="D140" s="21" t="str">
        <f>Working!D142</f>
        <v>Meraki MS120-8FP Enterprise License and Support, 3 Year</v>
      </c>
      <c r="E140" s="22" t="str">
        <f>Working!N142</f>
        <v>NA</v>
      </c>
      <c r="F140" s="22" t="e">
        <f>Working!#REF!</f>
        <v>#REF!</v>
      </c>
      <c r="G140" s="22">
        <f>Working!O142</f>
        <v>8053.1723302249611</v>
      </c>
      <c r="H140" s="22" t="e">
        <f>Working!#REF!</f>
        <v>#REF!</v>
      </c>
      <c r="I140" s="22" t="str">
        <f>Working!P142</f>
        <v>NA</v>
      </c>
      <c r="J140" s="22" t="e">
        <f>Working!#REF!</f>
        <v>#REF!</v>
      </c>
    </row>
    <row r="141" spans="2:10" x14ac:dyDescent="0.25">
      <c r="B141" s="19" t="str">
        <f>Working!B143</f>
        <v>MS L2 Switch Licenses</v>
      </c>
      <c r="C141" s="20" t="str">
        <f>Working!C143</f>
        <v>LIC-MS120-24-3YR</v>
      </c>
      <c r="D141" s="21" t="str">
        <f>Working!D143</f>
        <v>Meraki MS120-24 Enterprise License and Support, 3 Year</v>
      </c>
      <c r="E141" s="22" t="str">
        <f>Working!N143</f>
        <v>NA</v>
      </c>
      <c r="F141" s="22" t="e">
        <f>Working!#REF!</f>
        <v>#REF!</v>
      </c>
      <c r="G141" s="22">
        <f>Working!O143</f>
        <v>11125.480849270321</v>
      </c>
      <c r="H141" s="22" t="e">
        <f>Working!#REF!</f>
        <v>#REF!</v>
      </c>
      <c r="I141" s="22" t="str">
        <f>Working!P143</f>
        <v>NA</v>
      </c>
      <c r="J141" s="22" t="e">
        <f>Working!#REF!</f>
        <v>#REF!</v>
      </c>
    </row>
    <row r="142" spans="2:10" x14ac:dyDescent="0.25">
      <c r="B142" s="19" t="str">
        <f>Working!B144</f>
        <v>MS L2 Switch Licenses</v>
      </c>
      <c r="C142" s="20" t="str">
        <f>Working!C144</f>
        <v>LIC-MS120-24P-3YR</v>
      </c>
      <c r="D142" s="21" t="str">
        <f>Working!D144</f>
        <v>Meraki MS120-24P Enterprise License and Support, 3 Year</v>
      </c>
      <c r="E142" s="22" t="str">
        <f>Working!N144</f>
        <v>NA</v>
      </c>
      <c r="F142" s="22" t="e">
        <f>Working!#REF!</f>
        <v>#REF!</v>
      </c>
      <c r="G142" s="22">
        <f>Working!O144</f>
        <v>17921.799694431273</v>
      </c>
      <c r="H142" s="22" t="e">
        <f>Working!#REF!</f>
        <v>#REF!</v>
      </c>
      <c r="I142" s="22" t="str">
        <f>Working!P144</f>
        <v>NA</v>
      </c>
      <c r="J142" s="22" t="e">
        <f>Working!#REF!</f>
        <v>#REF!</v>
      </c>
    </row>
    <row r="143" spans="2:10" x14ac:dyDescent="0.25">
      <c r="B143" s="19" t="str">
        <f>Working!B145</f>
        <v>MS L2 Switch Licenses</v>
      </c>
      <c r="C143" s="20" t="str">
        <f>Working!C145</f>
        <v>LIC-MS120-48-3YR</v>
      </c>
      <c r="D143" s="21" t="str">
        <f>Working!D145</f>
        <v>Meraki MS120-48 Enterprise License and Support, 3 Year</v>
      </c>
      <c r="E143" s="22" t="str">
        <f>Working!N145</f>
        <v>NA</v>
      </c>
      <c r="F143" s="22" t="e">
        <f>Working!#REF!</f>
        <v>#REF!</v>
      </c>
      <c r="G143" s="22">
        <f>Working!O145</f>
        <v>20342.406406406404</v>
      </c>
      <c r="H143" s="22" t="e">
        <f>Working!#REF!</f>
        <v>#REF!</v>
      </c>
      <c r="I143" s="22" t="str">
        <f>Working!P145</f>
        <v>NA</v>
      </c>
      <c r="J143" s="22" t="e">
        <f>Working!#REF!</f>
        <v>#REF!</v>
      </c>
    </row>
    <row r="144" spans="2:10" x14ac:dyDescent="0.25">
      <c r="B144" s="19" t="str">
        <f>Working!B146</f>
        <v>MS L2 Switch Licenses</v>
      </c>
      <c r="C144" s="20" t="str">
        <f>Working!C146</f>
        <v>LIC-MS120-48LP-3YR</v>
      </c>
      <c r="D144" s="21" t="str">
        <f>Working!D146</f>
        <v>Meraki MS120-48LP Enterprise License and Support, 3 Year</v>
      </c>
      <c r="E144" s="22" t="str">
        <f>Working!N146</f>
        <v>NA</v>
      </c>
      <c r="F144" s="22" t="e">
        <f>Working!#REF!</f>
        <v>#REF!</v>
      </c>
      <c r="G144" s="22">
        <f>Working!O146</f>
        <v>27138.72525156735</v>
      </c>
      <c r="H144" s="22" t="e">
        <f>Working!#REF!</f>
        <v>#REF!</v>
      </c>
      <c r="I144" s="22" t="str">
        <f>Working!P146</f>
        <v>NA</v>
      </c>
      <c r="J144" s="22" t="e">
        <f>Working!#REF!</f>
        <v>#REF!</v>
      </c>
    </row>
    <row r="145" spans="2:10" x14ac:dyDescent="0.25">
      <c r="B145" s="19" t="str">
        <f>Working!B147</f>
        <v>MS L2 Switch Licenses</v>
      </c>
      <c r="C145" s="20" t="str">
        <f>Working!C147</f>
        <v>LIC-MS120-48FP-3YR</v>
      </c>
      <c r="D145" s="21" t="str">
        <f>Working!D147</f>
        <v>Meraki MS120-48FP Enterprise License and Support, 3 Year</v>
      </c>
      <c r="E145" s="22" t="str">
        <f>Working!N147</f>
        <v>NA</v>
      </c>
      <c r="F145" s="22" t="e">
        <f>Working!#REF!</f>
        <v>#REF!</v>
      </c>
      <c r="G145" s="22">
        <f>Working!O147</f>
        <v>32678.190611664293</v>
      </c>
      <c r="H145" s="22" t="e">
        <f>Working!#REF!</f>
        <v>#REF!</v>
      </c>
      <c r="I145" s="22" t="str">
        <f>Working!P147</f>
        <v>NA</v>
      </c>
      <c r="J145" s="22" t="e">
        <f>Working!#REF!</f>
        <v>#REF!</v>
      </c>
    </row>
    <row r="146" spans="2:10" x14ac:dyDescent="0.25">
      <c r="B146" s="19" t="str">
        <f>Working!B148</f>
        <v>MS L2 Switch Licenses</v>
      </c>
      <c r="C146" s="20" t="str">
        <f>Working!C148</f>
        <v>LIC-MS210-24-3YR</v>
      </c>
      <c r="D146" s="21" t="str">
        <f>Working!D148</f>
        <v>Meraki MS210-24 Enterprise License and Support, 3 Year</v>
      </c>
      <c r="E146" s="22" t="str">
        <f>Working!N148</f>
        <v>NA</v>
      </c>
      <c r="F146" s="22" t="e">
        <f>Working!#REF!</f>
        <v>#REF!</v>
      </c>
      <c r="G146" s="22">
        <f>Working!O148</f>
        <v>20947.558084400189</v>
      </c>
      <c r="H146" s="22" t="e">
        <f>Working!#REF!</f>
        <v>#REF!</v>
      </c>
      <c r="I146" s="22" t="str">
        <f>Working!P148</f>
        <v>NA</v>
      </c>
      <c r="J146" s="22" t="e">
        <f>Working!#REF!</f>
        <v>#REF!</v>
      </c>
    </row>
    <row r="147" spans="2:10" x14ac:dyDescent="0.25">
      <c r="B147" s="19" t="str">
        <f>Working!B149</f>
        <v>MS L2 Switch Licenses</v>
      </c>
      <c r="C147" s="20" t="str">
        <f>Working!C149</f>
        <v>LIC-MS210-48-3YR</v>
      </c>
      <c r="D147" s="21" t="str">
        <f>Working!D149</f>
        <v>Meraki MS210-48 Enterprise License and Support, 3 Year</v>
      </c>
      <c r="E147" s="22" t="str">
        <f>Working!N149</f>
        <v>NA</v>
      </c>
      <c r="F147" s="22" t="e">
        <f>Working!#REF!</f>
        <v>#REF!</v>
      </c>
      <c r="G147" s="22">
        <f>Working!O149</f>
        <v>32073.038933670512</v>
      </c>
      <c r="H147" s="22" t="e">
        <f>Working!#REF!</f>
        <v>#REF!</v>
      </c>
      <c r="I147" s="22" t="str">
        <f>Working!P149</f>
        <v>NA</v>
      </c>
      <c r="J147" s="22" t="e">
        <f>Working!#REF!</f>
        <v>#REF!</v>
      </c>
    </row>
    <row r="148" spans="2:10" x14ac:dyDescent="0.25">
      <c r="B148" s="19" t="str">
        <f>Working!B150</f>
        <v>MS L2 Switch Licenses</v>
      </c>
      <c r="C148" s="20" t="str">
        <f>Working!C150</f>
        <v>LIC-MS210-24P-3YR</v>
      </c>
      <c r="D148" s="21" t="str">
        <f>Working!D150</f>
        <v>Meraki MS210-24P Enterprise License and Support, 3 Year</v>
      </c>
      <c r="E148" s="22" t="str">
        <f>Working!N150</f>
        <v>NA</v>
      </c>
      <c r="F148" s="22" t="e">
        <f>Working!#REF!</f>
        <v>#REF!</v>
      </c>
      <c r="G148" s="22">
        <f>Working!O150</f>
        <v>25881.871766503344</v>
      </c>
      <c r="H148" s="22" t="e">
        <f>Working!#REF!</f>
        <v>#REF!</v>
      </c>
      <c r="I148" s="22" t="str">
        <f>Working!P150</f>
        <v>NA</v>
      </c>
      <c r="J148" s="22" t="e">
        <f>Working!#REF!</f>
        <v>#REF!</v>
      </c>
    </row>
    <row r="149" spans="2:10" x14ac:dyDescent="0.25">
      <c r="B149" s="19" t="str">
        <f>Working!B151</f>
        <v>MS L2 Switch Licenses</v>
      </c>
      <c r="C149" s="20" t="str">
        <f>Working!C151</f>
        <v>LIC-MS210-48LP-3YR</v>
      </c>
      <c r="D149" s="21" t="str">
        <f>Working!D151</f>
        <v>Meraki MS210-48LP Enterprise License and Support, 3 Year</v>
      </c>
      <c r="E149" s="22" t="str">
        <f>Working!N151</f>
        <v>NA</v>
      </c>
      <c r="F149" s="22" t="e">
        <f>Working!#REF!</f>
        <v>#REF!</v>
      </c>
      <c r="G149" s="22">
        <f>Working!O151</f>
        <v>40126.211263895471</v>
      </c>
      <c r="H149" s="22" t="e">
        <f>Working!#REF!</f>
        <v>#REF!</v>
      </c>
      <c r="I149" s="22" t="str">
        <f>Working!P151</f>
        <v>NA</v>
      </c>
      <c r="J149" s="22" t="e">
        <f>Working!#REF!</f>
        <v>#REF!</v>
      </c>
    </row>
    <row r="150" spans="2:10" x14ac:dyDescent="0.25">
      <c r="B150" s="19" t="str">
        <f>Working!B152</f>
        <v>MS L2 Switch Licenses</v>
      </c>
      <c r="C150" s="20" t="str">
        <f>Working!C152</f>
        <v>LIC-MS210-48FP-3YR</v>
      </c>
      <c r="D150" s="21" t="str">
        <f>Working!D152</f>
        <v>Meraki MS210-48FP Enterprise License and Support, 3 Year</v>
      </c>
      <c r="E150" s="22" t="str">
        <f>Working!N152</f>
        <v>NA</v>
      </c>
      <c r="F150" s="22" t="e">
        <f>Working!#REF!</f>
        <v>#REF!</v>
      </c>
      <c r="G150" s="22">
        <f>Working!O152</f>
        <v>45572.576365839523</v>
      </c>
      <c r="H150" s="22" t="e">
        <f>Working!#REF!</f>
        <v>#REF!</v>
      </c>
      <c r="I150" s="22" t="str">
        <f>Working!P152</f>
        <v>NA</v>
      </c>
      <c r="J150" s="22" t="e">
        <f>Working!#REF!</f>
        <v>#REF!</v>
      </c>
    </row>
    <row r="151" spans="2:10" x14ac:dyDescent="0.25">
      <c r="B151" s="19" t="str">
        <f>Working!B153</f>
        <v>MS L2 Switch Licenses</v>
      </c>
      <c r="C151" s="20" t="str">
        <f>Working!C153</f>
        <v>LIC-MS225-24-3YR</v>
      </c>
      <c r="D151" s="21" t="str">
        <f>Working!D153</f>
        <v>Meraki MS225-24 Enterprise License and Support, 3YR</v>
      </c>
      <c r="E151" s="22" t="str">
        <f>Working!N153</f>
        <v>NA</v>
      </c>
      <c r="F151" s="22" t="e">
        <f>Working!#REF!</f>
        <v>#REF!</v>
      </c>
      <c r="G151" s="22">
        <f>Working!O153</f>
        <v>32352.339708129173</v>
      </c>
      <c r="H151" s="22" t="e">
        <f>Working!#REF!</f>
        <v>#REF!</v>
      </c>
      <c r="I151" s="22" t="str">
        <f>Working!P153</f>
        <v>NA</v>
      </c>
      <c r="J151" s="22" t="e">
        <f>Working!#REF!</f>
        <v>#REF!</v>
      </c>
    </row>
    <row r="152" spans="2:10" x14ac:dyDescent="0.25">
      <c r="B152" s="19" t="str">
        <f>Working!B154</f>
        <v>MS L2 Switch Licenses</v>
      </c>
      <c r="C152" s="20" t="str">
        <f>Working!C154</f>
        <v>LIC-MS225-48-3YR</v>
      </c>
      <c r="D152" s="21" t="str">
        <f>Working!D154</f>
        <v>Meraki MS225-48 Enterprise License and Support, 3YR</v>
      </c>
      <c r="E152" s="22" t="str">
        <f>Working!N154</f>
        <v>NA</v>
      </c>
      <c r="F152" s="22" t="e">
        <f>Working!#REF!</f>
        <v>#REF!</v>
      </c>
      <c r="G152" s="22">
        <f>Working!O154</f>
        <v>44641.573784310625</v>
      </c>
      <c r="H152" s="22" t="e">
        <f>Working!#REF!</f>
        <v>#REF!</v>
      </c>
      <c r="I152" s="22" t="str">
        <f>Working!P154</f>
        <v>NA</v>
      </c>
      <c r="J152" s="22" t="e">
        <f>Working!#REF!</f>
        <v>#REF!</v>
      </c>
    </row>
    <row r="153" spans="2:10" x14ac:dyDescent="0.25">
      <c r="B153" s="19" t="str">
        <f>Working!B155</f>
        <v>MS L2 Switch Licenses</v>
      </c>
      <c r="C153" s="20" t="str">
        <f>Working!C155</f>
        <v>LIC-MS225-24P-3YR</v>
      </c>
      <c r="D153" s="21" t="str">
        <f>Working!D155</f>
        <v>Meraki MS225-24P Enterprise License and Support, 3YR</v>
      </c>
      <c r="E153" s="22" t="str">
        <f>Working!N155</f>
        <v>NA</v>
      </c>
      <c r="F153" s="22" t="e">
        <f>Working!#REF!</f>
        <v>#REF!</v>
      </c>
      <c r="G153" s="22">
        <f>Working!O155</f>
        <v>37519.404035614563</v>
      </c>
      <c r="H153" s="22" t="e">
        <f>Working!#REF!</f>
        <v>#REF!</v>
      </c>
      <c r="I153" s="22" t="str">
        <f>Working!P155</f>
        <v>NA</v>
      </c>
      <c r="J153" s="22" t="e">
        <f>Working!#REF!</f>
        <v>#REF!</v>
      </c>
    </row>
    <row r="154" spans="2:10" x14ac:dyDescent="0.25">
      <c r="B154" s="19" t="str">
        <f>Working!B156</f>
        <v>MS L2 Switch Licenses</v>
      </c>
      <c r="C154" s="20" t="str">
        <f>Working!C156</f>
        <v>LIC-MS225-48LP-3YR</v>
      </c>
      <c r="D154" s="21" t="str">
        <f>Working!D156</f>
        <v>Meraki MS225-48LP Enterprise License and Support, 3YR</v>
      </c>
      <c r="E154" s="22" t="str">
        <f>Working!N156</f>
        <v>NA</v>
      </c>
      <c r="F154" s="22" t="e">
        <f>Working!#REF!</f>
        <v>#REF!</v>
      </c>
      <c r="G154" s="22">
        <f>Working!O156</f>
        <v>53718.84895421737</v>
      </c>
      <c r="H154" s="22" t="e">
        <f>Working!#REF!</f>
        <v>#REF!</v>
      </c>
      <c r="I154" s="22" t="str">
        <f>Working!P156</f>
        <v>NA</v>
      </c>
      <c r="J154" s="22" t="e">
        <f>Working!#REF!</f>
        <v>#REF!</v>
      </c>
    </row>
    <row r="155" spans="2:10" x14ac:dyDescent="0.25">
      <c r="B155" s="19" t="str">
        <f>Working!B157</f>
        <v>MS L2 Switch Licenses</v>
      </c>
      <c r="C155" s="20" t="str">
        <f>Working!C157</f>
        <v>LIC-MS225-48FP-3YR</v>
      </c>
      <c r="D155" s="21" t="str">
        <f>Working!D157</f>
        <v>Meraki MS225-48FP Enterprise License and Support, 3YR</v>
      </c>
      <c r="E155" s="22" t="str">
        <f>Working!N157</f>
        <v>NA</v>
      </c>
      <c r="F155" s="22" t="e">
        <f>Working!#REF!</f>
        <v>#REF!</v>
      </c>
      <c r="G155" s="22">
        <f>Working!O157</f>
        <v>60235.867024919651</v>
      </c>
      <c r="H155" s="22" t="e">
        <f>Working!#REF!</f>
        <v>#REF!</v>
      </c>
      <c r="I155" s="22" t="str">
        <f>Working!P157</f>
        <v>NA</v>
      </c>
      <c r="J155" s="22" t="e">
        <f>Working!#REF!</f>
        <v>#REF!</v>
      </c>
    </row>
    <row r="156" spans="2:10" x14ac:dyDescent="0.25">
      <c r="B156" s="19" t="str">
        <f>Working!B158</f>
        <v>MS L2 Switch Licenses</v>
      </c>
      <c r="C156" s="20" t="str">
        <f>Working!C158</f>
        <v>LIC-MS120-8-5YR</v>
      </c>
      <c r="D156" s="21" t="str">
        <f>Working!D158</f>
        <v>Meraki MS120-8 Enterprise License and Support, 5 Year</v>
      </c>
      <c r="E156" s="22" t="str">
        <f>Working!N158</f>
        <v>NA</v>
      </c>
      <c r="F156" s="22" t="e">
        <f>Working!#REF!</f>
        <v>#REF!</v>
      </c>
      <c r="G156" s="22" t="str">
        <f>Working!O158</f>
        <v>NA</v>
      </c>
      <c r="H156" s="22" t="e">
        <f>Working!#REF!</f>
        <v>#REF!</v>
      </c>
      <c r="I156" s="22">
        <f>Working!P158</f>
        <v>5458.8070585288615</v>
      </c>
      <c r="J156" s="22" t="e">
        <f>Working!#REF!</f>
        <v>#REF!</v>
      </c>
    </row>
    <row r="157" spans="2:10" x14ac:dyDescent="0.25">
      <c r="B157" s="19" t="str">
        <f>Working!B159</f>
        <v>MS L2 Switch Licenses</v>
      </c>
      <c r="C157" s="20" t="str">
        <f>Working!C159</f>
        <v>LIC-MS120-8LP-5YR</v>
      </c>
      <c r="D157" s="21" t="str">
        <f>Working!D159</f>
        <v>Meraki MS120-8LP Enterprise License and Support, 5 Year</v>
      </c>
      <c r="E157" s="22" t="str">
        <f>Working!N159</f>
        <v>NA</v>
      </c>
      <c r="F157" s="22" t="e">
        <f>Working!#REF!</f>
        <v>#REF!</v>
      </c>
      <c r="G157" s="22" t="str">
        <f>Working!O159</f>
        <v>NA</v>
      </c>
      <c r="H157" s="22" t="e">
        <f>Working!#REF!</f>
        <v>#REF!</v>
      </c>
      <c r="I157" s="22">
        <f>Working!P159</f>
        <v>6854.5247723572638</v>
      </c>
      <c r="J157" s="22" t="e">
        <f>Working!#REF!</f>
        <v>#REF!</v>
      </c>
    </row>
    <row r="158" spans="2:10" x14ac:dyDescent="0.25">
      <c r="B158" s="19" t="str">
        <f>Working!B160</f>
        <v>MS L2 Switch Licenses</v>
      </c>
      <c r="C158" s="20" t="str">
        <f>Working!C160</f>
        <v>LIC-MS120-8FP-5YR</v>
      </c>
      <c r="D158" s="21" t="str">
        <f>Working!D160</f>
        <v>Meraki MS120-8FP Enterprise License and Support, 5 Year</v>
      </c>
      <c r="E158" s="22" t="str">
        <f>Working!N160</f>
        <v>NA</v>
      </c>
      <c r="F158" s="22" t="e">
        <f>Working!#REF!</f>
        <v>#REF!</v>
      </c>
      <c r="G158" s="22" t="str">
        <f>Working!O160</f>
        <v>NA</v>
      </c>
      <c r="H158" s="22" t="e">
        <f>Working!#REF!</f>
        <v>#REF!</v>
      </c>
      <c r="I158" s="22">
        <f>Working!P160</f>
        <v>8963.6093176979612</v>
      </c>
      <c r="J158" s="22" t="e">
        <f>Working!#REF!</f>
        <v>#REF!</v>
      </c>
    </row>
    <row r="159" spans="2:10" x14ac:dyDescent="0.25">
      <c r="B159" s="19" t="str">
        <f>Working!B161</f>
        <v>MS L2 Switch Licenses</v>
      </c>
      <c r="C159" s="20" t="str">
        <f>Working!C161</f>
        <v>LIC-MS120-24-5YR</v>
      </c>
      <c r="D159" s="21" t="str">
        <f>Working!D161</f>
        <v>Meraki MS120-24 Enterprise License and Support, 5 Year</v>
      </c>
      <c r="E159" s="22" t="str">
        <f>Working!N161</f>
        <v>NA</v>
      </c>
      <c r="F159" s="22" t="e">
        <f>Working!#REF!</f>
        <v>#REF!</v>
      </c>
      <c r="G159" s="22" t="str">
        <f>Working!O161</f>
        <v>NA</v>
      </c>
      <c r="H159" s="22" t="e">
        <f>Working!#REF!</f>
        <v>#REF!</v>
      </c>
      <c r="I159" s="22">
        <f>Working!P161</f>
        <v>12344.347780082311</v>
      </c>
      <c r="J159" s="22" t="e">
        <f>Working!#REF!</f>
        <v>#REF!</v>
      </c>
    </row>
    <row r="160" spans="2:10" x14ac:dyDescent="0.25">
      <c r="B160" s="19" t="str">
        <f>Working!B162</f>
        <v>MS L2 Switch Licenses</v>
      </c>
      <c r="C160" s="20" t="str">
        <f>Working!C162</f>
        <v>LIC-MS120-24P-5YR</v>
      </c>
      <c r="D160" s="21" t="str">
        <f>Working!D162</f>
        <v>Meraki MS120-24P Enterprise License and Support, 5 Year</v>
      </c>
      <c r="E160" s="22" t="str">
        <f>Working!N162</f>
        <v>NA</v>
      </c>
      <c r="F160" s="22" t="e">
        <f>Working!#REF!</f>
        <v>#REF!</v>
      </c>
      <c r="G160" s="22" t="str">
        <f>Working!O162</f>
        <v>NA</v>
      </c>
      <c r="H160" s="22" t="e">
        <f>Working!#REF!</f>
        <v>#REF!</v>
      </c>
      <c r="I160" s="22">
        <f>Working!P162</f>
        <v>19881.223434755684</v>
      </c>
      <c r="J160" s="22" t="e">
        <f>Working!#REF!</f>
        <v>#REF!</v>
      </c>
    </row>
    <row r="161" spans="2:10" x14ac:dyDescent="0.25">
      <c r="B161" s="19" t="str">
        <f>Working!B163</f>
        <v>MS L2 Switch Licenses</v>
      </c>
      <c r="C161" s="20" t="str">
        <f>Working!C163</f>
        <v>LIC-MS120-48-5YR</v>
      </c>
      <c r="D161" s="21" t="str">
        <f>Working!D163</f>
        <v>Meraki MS120-48 Enterprise License and Support, 5 Year</v>
      </c>
      <c r="E161" s="22" t="str">
        <f>Working!N163</f>
        <v>NA</v>
      </c>
      <c r="F161" s="22" t="e">
        <f>Working!#REF!</f>
        <v>#REF!</v>
      </c>
      <c r="G161" s="22" t="str">
        <f>Working!O163</f>
        <v>NA</v>
      </c>
      <c r="H161" s="22" t="e">
        <f>Working!#REF!</f>
        <v>#REF!</v>
      </c>
      <c r="I161" s="22">
        <f>Working!P163</f>
        <v>22579.611014823931</v>
      </c>
      <c r="J161" s="22" t="e">
        <f>Working!#REF!</f>
        <v>#REF!</v>
      </c>
    </row>
    <row r="162" spans="2:10" x14ac:dyDescent="0.25">
      <c r="B162" s="19" t="str">
        <f>Working!B164</f>
        <v>MS L2 Switch Licenses</v>
      </c>
      <c r="C162" s="20" t="str">
        <f>Working!C164</f>
        <v>LIC-MS120-48LP-5YR</v>
      </c>
      <c r="D162" s="21" t="str">
        <f>Working!D164</f>
        <v>Meraki MS120-48LP Enterprise License and Support, 5 Year</v>
      </c>
      <c r="E162" s="22" t="str">
        <f>Working!N164</f>
        <v>NA</v>
      </c>
      <c r="F162" s="22" t="e">
        <f>Working!#REF!</f>
        <v>#REF!</v>
      </c>
      <c r="G162" s="22" t="str">
        <f>Working!O164</f>
        <v>NA</v>
      </c>
      <c r="H162" s="22" t="e">
        <f>Working!#REF!</f>
        <v>#REF!</v>
      </c>
      <c r="I162" s="22">
        <f>Working!P164</f>
        <v>30116.486669497303</v>
      </c>
      <c r="J162" s="22" t="e">
        <f>Working!#REF!</f>
        <v>#REF!</v>
      </c>
    </row>
    <row r="163" spans="2:10" x14ac:dyDescent="0.25">
      <c r="B163" s="19" t="str">
        <f>Working!B165</f>
        <v>MS L2 Switch Licenses</v>
      </c>
      <c r="C163" s="20" t="str">
        <f>Working!C165</f>
        <v>LIC-MS120-48FP-5YR</v>
      </c>
      <c r="D163" s="21" t="str">
        <f>Working!D165</f>
        <v>Meraki MS120-48FP Enterprise License and Support, 5 Year</v>
      </c>
      <c r="E163" s="22" t="str">
        <f>Working!N165</f>
        <v>NA</v>
      </c>
      <c r="F163" s="22" t="e">
        <f>Working!#REF!</f>
        <v>#REF!</v>
      </c>
      <c r="G163" s="22" t="str">
        <f>Working!O165</f>
        <v>NA</v>
      </c>
      <c r="H163" s="22" t="e">
        <f>Working!#REF!</f>
        <v>#REF!</v>
      </c>
      <c r="I163" s="22">
        <f>Working!P165</f>
        <v>36288.660559538454</v>
      </c>
      <c r="J163" s="22" t="e">
        <f>Working!#REF!</f>
        <v>#REF!</v>
      </c>
    </row>
    <row r="164" spans="2:10" x14ac:dyDescent="0.25">
      <c r="B164" s="19" t="str">
        <f>Working!B166</f>
        <v>MS L2 Switch Licenses</v>
      </c>
      <c r="C164" s="20" t="str">
        <f>Working!C166</f>
        <v>LIC-MS210-24-5YR</v>
      </c>
      <c r="D164" s="21" t="str">
        <f>Working!D166</f>
        <v>Meraki MS210-24 Enterprise License and Support, 5 Year</v>
      </c>
      <c r="E164" s="22" t="str">
        <f>Working!N166</f>
        <v>NA</v>
      </c>
      <c r="F164" s="22" t="e">
        <f>Working!#REF!</f>
        <v>#REF!</v>
      </c>
      <c r="G164" s="22" t="str">
        <f>Working!O166</f>
        <v>NA</v>
      </c>
      <c r="H164" s="22" t="e">
        <f>Working!#REF!</f>
        <v>#REF!</v>
      </c>
      <c r="I164" s="22">
        <f>Working!P166</f>
        <v>23261.961897140038</v>
      </c>
      <c r="J164" s="22" t="e">
        <f>Working!#REF!</f>
        <v>#REF!</v>
      </c>
    </row>
    <row r="165" spans="2:10" x14ac:dyDescent="0.25">
      <c r="B165" s="19" t="str">
        <f>Working!B167</f>
        <v>MS L2 Switch Licenses</v>
      </c>
      <c r="C165" s="20" t="str">
        <f>Working!C167</f>
        <v>LIC-MS210-48-5YR</v>
      </c>
      <c r="D165" s="21" t="str">
        <f>Working!D167</f>
        <v>Meraki MS210-48 Enterprise License and Support, 5 Year</v>
      </c>
      <c r="E165" s="22" t="str">
        <f>Working!N167</f>
        <v>NA</v>
      </c>
      <c r="F165" s="22" t="e">
        <f>Working!#REF!</f>
        <v>#REF!</v>
      </c>
      <c r="G165" s="22" t="str">
        <f>Working!O167</f>
        <v>NA</v>
      </c>
      <c r="H165" s="22" t="e">
        <f>Working!#REF!</f>
        <v>#REF!</v>
      </c>
      <c r="I165" s="22">
        <f>Working!P167</f>
        <v>35606.309677222358</v>
      </c>
      <c r="J165" s="22" t="e">
        <f>Working!#REF!</f>
        <v>#REF!</v>
      </c>
    </row>
    <row r="166" spans="2:10" x14ac:dyDescent="0.25">
      <c r="B166" s="19" t="str">
        <f>Working!B168</f>
        <v>MS L2 Switch Licenses</v>
      </c>
      <c r="C166" s="20" t="str">
        <f>Working!C168</f>
        <v>LIC-MS210-24P-5YR</v>
      </c>
      <c r="D166" s="21" t="str">
        <f>Working!D168</f>
        <v>Meraki MS210-24P Enterprise License and Support, 5 Year</v>
      </c>
      <c r="E166" s="22" t="str">
        <f>Working!N168</f>
        <v>NA</v>
      </c>
      <c r="F166" s="22" t="e">
        <f>Working!#REF!</f>
        <v>#REF!</v>
      </c>
      <c r="G166" s="22" t="str">
        <f>Working!O168</f>
        <v>NA</v>
      </c>
      <c r="H166" s="22" t="e">
        <f>Working!#REF!</f>
        <v>#REF!</v>
      </c>
      <c r="I166" s="22">
        <f>Working!P168</f>
        <v>28720.768955668893</v>
      </c>
      <c r="J166" s="22" t="e">
        <f>Working!#REF!</f>
        <v>#REF!</v>
      </c>
    </row>
    <row r="167" spans="2:10" x14ac:dyDescent="0.25">
      <c r="B167" s="19" t="str">
        <f>Working!B169</f>
        <v>MS L2 Switch Licenses</v>
      </c>
      <c r="C167" s="20" t="str">
        <f>Working!C169</f>
        <v>LIC-MS210-48LP-5YR</v>
      </c>
      <c r="D167" s="21" t="str">
        <f>Working!D169</f>
        <v>Meraki MS210-48LP Enterprise License and Support, 5 Year</v>
      </c>
      <c r="E167" s="22" t="str">
        <f>Working!N169</f>
        <v>NA</v>
      </c>
      <c r="F167" s="22" t="e">
        <f>Working!#REF!</f>
        <v>#REF!</v>
      </c>
      <c r="G167" s="22" t="str">
        <f>Working!O169</f>
        <v>NA</v>
      </c>
      <c r="H167" s="22" t="e">
        <f>Working!#REF!</f>
        <v>#REF!</v>
      </c>
      <c r="I167" s="22">
        <f>Working!P169</f>
        <v>44538.903045724124</v>
      </c>
      <c r="J167" s="22" t="e">
        <f>Working!#REF!</f>
        <v>#REF!</v>
      </c>
    </row>
    <row r="168" spans="2:10" x14ac:dyDescent="0.25">
      <c r="B168" s="19" t="str">
        <f>Working!B170</f>
        <v>MS L2 Switch Licenses</v>
      </c>
      <c r="C168" s="20" t="str">
        <f>Working!C170</f>
        <v>LIC-MS210-48FP-5YR</v>
      </c>
      <c r="D168" s="21" t="str">
        <f>Working!D170</f>
        <v>Meraki MS210-48FP Enterprise License and Support, 5 Year</v>
      </c>
      <c r="E168" s="22" t="str">
        <f>Working!N170</f>
        <v>NA</v>
      </c>
      <c r="F168" s="22" t="e">
        <f>Working!#REF!</f>
        <v>#REF!</v>
      </c>
      <c r="G168" s="22" t="str">
        <f>Working!O170</f>
        <v>NA</v>
      </c>
      <c r="H168" s="22" t="e">
        <f>Working!#REF!</f>
        <v>#REF!</v>
      </c>
      <c r="I168" s="22">
        <f>Working!P170</f>
        <v>50587.013138980532</v>
      </c>
      <c r="J168" s="22" t="e">
        <f>Working!#REF!</f>
        <v>#REF!</v>
      </c>
    </row>
    <row r="169" spans="2:10" x14ac:dyDescent="0.25">
      <c r="B169" s="19" t="str">
        <f>Working!B171</f>
        <v>MS L2 Switch Licenses</v>
      </c>
      <c r="C169" s="20" t="str">
        <f>Working!C171</f>
        <v>LIC-MS225-24-5YR</v>
      </c>
      <c r="D169" s="21" t="str">
        <f>Working!D171</f>
        <v>Meraki MS225-24 Enterprise License and Support, 5YR</v>
      </c>
      <c r="E169" s="22" t="str">
        <f>Working!N171</f>
        <v>NA</v>
      </c>
      <c r="F169" s="22" t="e">
        <f>Working!#REF!</f>
        <v>#REF!</v>
      </c>
      <c r="G169" s="22" t="str">
        <f>Working!O171</f>
        <v>NA</v>
      </c>
      <c r="H169" s="22" t="e">
        <f>Working!#REF!</f>
        <v>#REF!</v>
      </c>
      <c r="I169" s="22">
        <f>Working!P171</f>
        <v>35947.485118380406</v>
      </c>
      <c r="J169" s="22" t="e">
        <f>Working!#REF!</f>
        <v>#REF!</v>
      </c>
    </row>
    <row r="170" spans="2:10" x14ac:dyDescent="0.25">
      <c r="B170" s="19" t="str">
        <f>Working!B172</f>
        <v>MS L2 Switch Licenses</v>
      </c>
      <c r="C170" s="20" t="str">
        <f>Working!C172</f>
        <v>LIC-MS225-48-5YR</v>
      </c>
      <c r="D170" s="21" t="str">
        <f>Working!D172</f>
        <v>Meraki MS225-48 Enterprise License and Support, 5YR</v>
      </c>
      <c r="E170" s="22" t="str">
        <f>Working!N172</f>
        <v>NA</v>
      </c>
      <c r="F170" s="22" t="e">
        <f>Working!#REF!</f>
        <v>#REF!</v>
      </c>
      <c r="G170" s="22" t="str">
        <f>Working!O172</f>
        <v>NA</v>
      </c>
      <c r="H170" s="22" t="e">
        <f>Working!#REF!</f>
        <v>#REF!</v>
      </c>
      <c r="I170" s="22">
        <f>Working!P172</f>
        <v>49563.486815506374</v>
      </c>
      <c r="J170" s="22" t="e">
        <f>Working!#REF!</f>
        <v>#REF!</v>
      </c>
    </row>
    <row r="171" spans="2:10" x14ac:dyDescent="0.25">
      <c r="B171" s="19" t="str">
        <f>Working!B173</f>
        <v>MS L2 Switch Licenses</v>
      </c>
      <c r="C171" s="20" t="str">
        <f>Working!C173</f>
        <v>LIC-MS225-24P-5YR</v>
      </c>
      <c r="D171" s="21" t="str">
        <f>Working!D173</f>
        <v>Meraki MS225-24P Enterprise License and Support, 5YR</v>
      </c>
      <c r="E171" s="22" t="str">
        <f>Working!N173</f>
        <v>NA</v>
      </c>
      <c r="F171" s="22" t="e">
        <f>Working!#REF!</f>
        <v>#REF!</v>
      </c>
      <c r="G171" s="22" t="str">
        <f>Working!O173</f>
        <v>NA</v>
      </c>
      <c r="H171" s="22" t="e">
        <f>Working!#REF!</f>
        <v>#REF!</v>
      </c>
      <c r="I171" s="22">
        <f>Working!P173</f>
        <v>41654.419770478758</v>
      </c>
      <c r="J171" s="22" t="e">
        <f>Working!#REF!</f>
        <v>#REF!</v>
      </c>
    </row>
    <row r="172" spans="2:10" x14ac:dyDescent="0.25">
      <c r="B172" s="19" t="str">
        <f>Working!B174</f>
        <v>MS L2 Switch Licenses</v>
      </c>
      <c r="C172" s="20" t="str">
        <f>Working!C174</f>
        <v>LIC-MS225-48LP-5YR</v>
      </c>
      <c r="D172" s="21" t="str">
        <f>Working!D174</f>
        <v>Meraki MS225-48LP Enterprise License and Support, 5YR</v>
      </c>
      <c r="E172" s="22" t="str">
        <f>Working!N174</f>
        <v>NA</v>
      </c>
      <c r="F172" s="22" t="e">
        <f>Working!#REF!</f>
        <v>#REF!</v>
      </c>
      <c r="G172" s="22" t="str">
        <f>Working!O174</f>
        <v>NA</v>
      </c>
      <c r="H172" s="22" t="e">
        <f>Working!#REF!</f>
        <v>#REF!</v>
      </c>
      <c r="I172" s="22">
        <f>Working!P174</f>
        <v>59674.686253463246</v>
      </c>
      <c r="J172" s="22" t="e">
        <f>Working!#REF!</f>
        <v>#REF!</v>
      </c>
    </row>
    <row r="173" spans="2:10" x14ac:dyDescent="0.25">
      <c r="B173" s="19" t="str">
        <f>Working!B175</f>
        <v>MS L2 Switch Licenses</v>
      </c>
      <c r="C173" s="20" t="str">
        <f>Working!C175</f>
        <v>LIC-MS225-48FP-5YR</v>
      </c>
      <c r="D173" s="21" t="str">
        <f>Working!D175</f>
        <v>Meraki MS225-48FP Enterprise License and Support, 5YR</v>
      </c>
      <c r="E173" s="22" t="str">
        <f>Working!N175</f>
        <v>NA</v>
      </c>
      <c r="F173" s="22" t="e">
        <f>Working!#REF!</f>
        <v>#REF!</v>
      </c>
      <c r="G173" s="22" t="str">
        <f>Working!O175</f>
        <v>NA</v>
      </c>
      <c r="H173" s="22" t="e">
        <f>Working!#REF!</f>
        <v>#REF!</v>
      </c>
      <c r="I173" s="22">
        <f>Working!P175</f>
        <v>66870.386466978554</v>
      </c>
      <c r="J173" s="22" t="e">
        <f>Working!#REF!</f>
        <v>#REF!</v>
      </c>
    </row>
    <row r="174" spans="2:10" x14ac:dyDescent="0.25">
      <c r="B174" s="19" t="str">
        <f>Working!B176</f>
        <v>MS L3 Switch Licenses</v>
      </c>
      <c r="C174" s="20" t="str">
        <f>Working!C176</f>
        <v>LIC-MS250-24-1YR</v>
      </c>
      <c r="D174" s="21" t="str">
        <f>Working!D176</f>
        <v>Meraki MS250-24 Enterprise License and Support, 1YR</v>
      </c>
      <c r="E174" s="22">
        <f>Working!N176</f>
        <v>55723.888888888891</v>
      </c>
      <c r="F174" s="22" t="e">
        <f>Working!#REF!</f>
        <v>#REF!</v>
      </c>
      <c r="G174" s="22" t="str">
        <f>Working!O176</f>
        <v>NA</v>
      </c>
      <c r="H174" s="22" t="e">
        <f>Working!#REF!</f>
        <v>#REF!</v>
      </c>
      <c r="I174" s="22" t="str">
        <f>Working!P176</f>
        <v>NA</v>
      </c>
      <c r="J174" s="22" t="e">
        <f>Working!#REF!</f>
        <v>#REF!</v>
      </c>
    </row>
    <row r="175" spans="2:10" x14ac:dyDescent="0.25">
      <c r="B175" s="19" t="str">
        <f>Working!B177</f>
        <v>MS L3 Switch Licenses</v>
      </c>
      <c r="C175" s="20" t="str">
        <f>Working!C177</f>
        <v>LIC-MS250-24P-1YR</v>
      </c>
      <c r="D175" s="21" t="str">
        <f>Working!D177</f>
        <v>Meraki MS250-24P Enterprise License and Support, 1YR</v>
      </c>
      <c r="E175" s="22">
        <f>Working!N177</f>
        <v>60357.111111111117</v>
      </c>
      <c r="F175" s="22" t="e">
        <f>Working!#REF!</f>
        <v>#REF!</v>
      </c>
      <c r="G175" s="22" t="str">
        <f>Working!O177</f>
        <v>NA</v>
      </c>
      <c r="H175" s="22" t="e">
        <f>Working!#REF!</f>
        <v>#REF!</v>
      </c>
      <c r="I175" s="22" t="str">
        <f>Working!P177</f>
        <v>NA</v>
      </c>
      <c r="J175" s="22" t="e">
        <f>Working!#REF!</f>
        <v>#REF!</v>
      </c>
    </row>
    <row r="176" spans="2:10" x14ac:dyDescent="0.25">
      <c r="B176" s="19" t="str">
        <f>Working!B178</f>
        <v>MS L3 Switch Licenses</v>
      </c>
      <c r="C176" s="20" t="str">
        <f>Working!C178</f>
        <v>LIC-MS250-48-1YR</v>
      </c>
      <c r="D176" s="21" t="str">
        <f>Working!D178</f>
        <v>Meraki MS250-48 Enterprise License and Support, 1YR</v>
      </c>
      <c r="E176" s="22">
        <f>Working!N178</f>
        <v>77387.333333333328</v>
      </c>
      <c r="F176" s="22" t="e">
        <f>Working!#REF!</f>
        <v>#REF!</v>
      </c>
      <c r="G176" s="22" t="str">
        <f>Working!O178</f>
        <v>NA</v>
      </c>
      <c r="H176" s="22" t="e">
        <f>Working!#REF!</f>
        <v>#REF!</v>
      </c>
      <c r="I176" s="22" t="str">
        <f>Working!P178</f>
        <v>NA</v>
      </c>
      <c r="J176" s="22" t="e">
        <f>Working!#REF!</f>
        <v>#REF!</v>
      </c>
    </row>
    <row r="177" spans="2:10" x14ac:dyDescent="0.25">
      <c r="B177" s="19" t="str">
        <f>Working!B179</f>
        <v>MS L3 Switch Licenses</v>
      </c>
      <c r="C177" s="20" t="str">
        <f>Working!C179</f>
        <v>LIC-MS250-48LP-1YR</v>
      </c>
      <c r="D177" s="21" t="str">
        <f>Working!D179</f>
        <v>Meraki MS250-48LP Enterprise License and Support, 1YR</v>
      </c>
      <c r="E177" s="22">
        <f>Working!N179</f>
        <v>89032.999999999985</v>
      </c>
      <c r="F177" s="22" t="e">
        <f>Working!#REF!</f>
        <v>#REF!</v>
      </c>
      <c r="G177" s="22" t="str">
        <f>Working!O179</f>
        <v>NA</v>
      </c>
      <c r="H177" s="22" t="e">
        <f>Working!#REF!</f>
        <v>#REF!</v>
      </c>
      <c r="I177" s="22" t="str">
        <f>Working!P179</f>
        <v>NA</v>
      </c>
      <c r="J177" s="22" t="e">
        <f>Working!#REF!</f>
        <v>#REF!</v>
      </c>
    </row>
    <row r="178" spans="2:10" x14ac:dyDescent="0.25">
      <c r="B178" s="19" t="str">
        <f>Working!B180</f>
        <v>MS L3 Switch Licenses</v>
      </c>
      <c r="C178" s="20" t="str">
        <f>Working!C180</f>
        <v>LIC-MS250-48FP-1YR</v>
      </c>
      <c r="D178" s="21" t="str">
        <f>Working!D180</f>
        <v>Meraki MS250-48FP Enterprise License and Support, 1YR</v>
      </c>
      <c r="E178" s="22">
        <f>Working!N180</f>
        <v>96671.555555555547</v>
      </c>
      <c r="F178" s="22" t="e">
        <f>Working!#REF!</f>
        <v>#REF!</v>
      </c>
      <c r="G178" s="22" t="str">
        <f>Working!O180</f>
        <v>NA</v>
      </c>
      <c r="H178" s="22" t="e">
        <f>Working!#REF!</f>
        <v>#REF!</v>
      </c>
      <c r="I178" s="22" t="str">
        <f>Working!P180</f>
        <v>NA</v>
      </c>
      <c r="J178" s="22" t="e">
        <f>Working!#REF!</f>
        <v>#REF!</v>
      </c>
    </row>
    <row r="179" spans="2:10" x14ac:dyDescent="0.25">
      <c r="B179" s="19" t="str">
        <f>Working!B181</f>
        <v>MS L3 Switch Licenses</v>
      </c>
      <c r="C179" s="20" t="str">
        <f>Working!C181</f>
        <v>LIC-MS250-48FP-1YR</v>
      </c>
      <c r="D179" s="21" t="str">
        <f>Working!D181</f>
        <v>Meraki MS250-48FP Enterprise License and Support, 1YR</v>
      </c>
      <c r="E179" s="22">
        <f>Working!N181</f>
        <v>96671.555555555547</v>
      </c>
      <c r="F179" s="22" t="e">
        <f>Working!#REF!</f>
        <v>#REF!</v>
      </c>
      <c r="G179" s="22" t="str">
        <f>Working!O181</f>
        <v>NA</v>
      </c>
      <c r="H179" s="22" t="e">
        <f>Working!#REF!</f>
        <v>#REF!</v>
      </c>
      <c r="I179" s="22" t="str">
        <f>Working!P181</f>
        <v>NA</v>
      </c>
      <c r="J179" s="22" t="e">
        <f>Working!#REF!</f>
        <v>#REF!</v>
      </c>
    </row>
    <row r="180" spans="2:10" x14ac:dyDescent="0.25">
      <c r="B180" s="19" t="str">
        <f>Working!B182</f>
        <v>MS L3 Switch Licenses</v>
      </c>
      <c r="C180" s="20" t="str">
        <f>Working!C182</f>
        <v>LIC-MS350-24-1YR</v>
      </c>
      <c r="D180" s="21" t="str">
        <f>Working!D182</f>
        <v>Meraki MS350-24 Enterprise License and Support, 1YR</v>
      </c>
      <c r="E180" s="22">
        <f>Working!N182</f>
        <v>51090.666666666664</v>
      </c>
      <c r="F180" s="22" t="e">
        <f>Working!#REF!</f>
        <v>#REF!</v>
      </c>
      <c r="G180" s="22" t="str">
        <f>Working!O182</f>
        <v>NA</v>
      </c>
      <c r="H180" s="22" t="e">
        <f>Working!#REF!</f>
        <v>#REF!</v>
      </c>
      <c r="I180" s="22" t="str">
        <f>Working!P182</f>
        <v>NA</v>
      </c>
      <c r="J180" s="22" t="e">
        <f>Working!#REF!</f>
        <v>#REF!</v>
      </c>
    </row>
    <row r="181" spans="2:10" x14ac:dyDescent="0.25">
      <c r="B181" s="19" t="str">
        <f>Working!B183</f>
        <v>MS L3 Switch Licenses</v>
      </c>
      <c r="C181" s="20" t="str">
        <f>Working!C183</f>
        <v>LIC-MS350-24X-1YR</v>
      </c>
      <c r="D181" s="21" t="str">
        <f>Working!D183</f>
        <v>Meraki MS350-24X Enterprise License and Support, 1YR</v>
      </c>
      <c r="E181" s="22">
        <f>Working!N183</f>
        <v>69623.555555555547</v>
      </c>
      <c r="F181" s="22" t="e">
        <f>Working!#REF!</f>
        <v>#REF!</v>
      </c>
      <c r="G181" s="22" t="str">
        <f>Working!O183</f>
        <v>NA</v>
      </c>
      <c r="H181" s="22" t="e">
        <f>Working!#REF!</f>
        <v>#REF!</v>
      </c>
      <c r="I181" s="22" t="str">
        <f>Working!P183</f>
        <v>NA</v>
      </c>
      <c r="J181" s="22" t="e">
        <f>Working!#REF!</f>
        <v>#REF!</v>
      </c>
    </row>
    <row r="182" spans="2:10" x14ac:dyDescent="0.25">
      <c r="B182" s="19" t="str">
        <f>Working!B184</f>
        <v>MS L3 Switch Licenses</v>
      </c>
      <c r="C182" s="20" t="str">
        <f>Working!C184</f>
        <v>LIC-MS350-24P-1YR</v>
      </c>
      <c r="D182" s="21" t="str">
        <f>Working!D184</f>
        <v>Meraki MS350-24P Enterprise License and Support, 1YR</v>
      </c>
      <c r="E182" s="22">
        <f>Working!N184</f>
        <v>58854.444444444453</v>
      </c>
      <c r="F182" s="22" t="e">
        <f>Working!#REF!</f>
        <v>#REF!</v>
      </c>
      <c r="G182" s="22" t="str">
        <f>Working!O184</f>
        <v>NA</v>
      </c>
      <c r="H182" s="22" t="e">
        <f>Working!#REF!</f>
        <v>#REF!</v>
      </c>
      <c r="I182" s="22" t="str">
        <f>Working!P184</f>
        <v>NA</v>
      </c>
      <c r="J182" s="22" t="e">
        <f>Working!#REF!</f>
        <v>#REF!</v>
      </c>
    </row>
    <row r="183" spans="2:10" x14ac:dyDescent="0.25">
      <c r="B183" s="19" t="str">
        <f>Working!B185</f>
        <v>MS L3 Switch Licenses</v>
      </c>
      <c r="C183" s="20" t="str">
        <f>Working!C185</f>
        <v>LIC-MS350-48-1YR</v>
      </c>
      <c r="D183" s="21" t="str">
        <f>Working!D185</f>
        <v>Meraki MS350-48 Enterprise License and Support, 1YR</v>
      </c>
      <c r="E183" s="22">
        <f>Working!N185</f>
        <v>83523.222222222219</v>
      </c>
      <c r="F183" s="22" t="e">
        <f>Working!#REF!</f>
        <v>#REF!</v>
      </c>
      <c r="G183" s="22" t="str">
        <f>Working!O185</f>
        <v>NA</v>
      </c>
      <c r="H183" s="22" t="e">
        <f>Working!#REF!</f>
        <v>#REF!</v>
      </c>
      <c r="I183" s="22" t="str">
        <f>Working!P185</f>
        <v>NA</v>
      </c>
      <c r="J183" s="22" t="e">
        <f>Working!#REF!</f>
        <v>#REF!</v>
      </c>
    </row>
    <row r="184" spans="2:10" x14ac:dyDescent="0.25">
      <c r="B184" s="19" t="str">
        <f>Working!B186</f>
        <v>MS L3 Switch Licenses</v>
      </c>
      <c r="C184" s="20" t="str">
        <f>Working!C186</f>
        <v>LIC-MS355-24X-1YR</v>
      </c>
      <c r="D184" s="21" t="str">
        <f>Working!D186</f>
        <v>Meraki MS355-24X Enterprise License and Support, 1 Year</v>
      </c>
      <c r="E184" s="22">
        <f>Working!N186</f>
        <v>34028.144354881195</v>
      </c>
      <c r="F184" s="22" t="e">
        <f>Working!#REF!</f>
        <v>#REF!</v>
      </c>
      <c r="G184" s="22" t="str">
        <f>Working!O186</f>
        <v>NA</v>
      </c>
      <c r="H184" s="22" t="e">
        <f>Working!#REF!</f>
        <v>#REF!</v>
      </c>
      <c r="I184" s="22" t="str">
        <f>Working!P186</f>
        <v>NA</v>
      </c>
      <c r="J184" s="22" t="e">
        <f>Working!#REF!</f>
        <v>#REF!</v>
      </c>
    </row>
    <row r="185" spans="2:10" x14ac:dyDescent="0.25">
      <c r="B185" s="19" t="str">
        <f>Working!B187</f>
        <v>MS L3 Switch Licenses</v>
      </c>
      <c r="C185" s="20" t="str">
        <f>Working!C187</f>
        <v>LIC-MS355-24X2-1YR</v>
      </c>
      <c r="D185" s="21" t="str">
        <f>Working!D187</f>
        <v>Meraki MS355-24X2 Enterprise License and Support, 1 Year</v>
      </c>
      <c r="E185" s="22">
        <f>Working!N187</f>
        <v>46224.278172909748</v>
      </c>
      <c r="F185" s="22" t="e">
        <f>Working!#REF!</f>
        <v>#REF!</v>
      </c>
      <c r="G185" s="22" t="str">
        <f>Working!O187</f>
        <v>NA</v>
      </c>
      <c r="H185" s="22" t="e">
        <f>Working!#REF!</f>
        <v>#REF!</v>
      </c>
      <c r="I185" s="22" t="str">
        <f>Working!P187</f>
        <v>NA</v>
      </c>
      <c r="J185" s="22" t="e">
        <f>Working!#REF!</f>
        <v>#REF!</v>
      </c>
    </row>
    <row r="186" spans="2:10" x14ac:dyDescent="0.25">
      <c r="B186" s="19" t="str">
        <f>Working!B188</f>
        <v>MS L3 Switch Licenses</v>
      </c>
      <c r="C186" s="20" t="str">
        <f>Working!C188</f>
        <v>LIC-MS355-48X-1YR</v>
      </c>
      <c r="D186" s="21" t="str">
        <f>Working!D188</f>
        <v>Meraki MS355-48X Enterprise License and Support, 1 Year</v>
      </c>
      <c r="E186" s="22">
        <f>Working!N188</f>
        <v>55906.705020810281</v>
      </c>
      <c r="F186" s="22" t="e">
        <f>Working!#REF!</f>
        <v>#REF!</v>
      </c>
      <c r="G186" s="22" t="str">
        <f>Working!O188</f>
        <v>NA</v>
      </c>
      <c r="H186" s="22" t="e">
        <f>Working!#REF!</f>
        <v>#REF!</v>
      </c>
      <c r="I186" s="22" t="str">
        <f>Working!P188</f>
        <v>NA</v>
      </c>
      <c r="J186" s="22" t="e">
        <f>Working!#REF!</f>
        <v>#REF!</v>
      </c>
    </row>
    <row r="187" spans="2:10" x14ac:dyDescent="0.25">
      <c r="B187" s="19" t="str">
        <f>Working!B189</f>
        <v>MS L3 Switch Licenses</v>
      </c>
      <c r="C187" s="20" t="str">
        <f>Working!C189</f>
        <v>LIC-MS355-48X2-1YR</v>
      </c>
      <c r="D187" s="21" t="str">
        <f>Working!D189</f>
        <v>Meraki MS355-48X2 Enterprise License and Support, 1 Year</v>
      </c>
      <c r="E187" s="22">
        <f>Working!N189</f>
        <v>61446.170380907221</v>
      </c>
      <c r="F187" s="22" t="e">
        <f>Working!#REF!</f>
        <v>#REF!</v>
      </c>
      <c r="G187" s="22" t="str">
        <f>Working!O189</f>
        <v>NA</v>
      </c>
      <c r="H187" s="22" t="e">
        <f>Working!#REF!</f>
        <v>#REF!</v>
      </c>
      <c r="I187" s="22" t="str">
        <f>Working!P189</f>
        <v>NA</v>
      </c>
      <c r="J187" s="22" t="e">
        <f>Working!#REF!</f>
        <v>#REF!</v>
      </c>
    </row>
    <row r="188" spans="2:10" x14ac:dyDescent="0.25">
      <c r="B188" s="19" t="str">
        <f>Working!B190</f>
        <v>MS L3 Switch Licenses</v>
      </c>
      <c r="C188" s="20" t="str">
        <f>Working!C190</f>
        <v>LIC-MS410-16-1YR</v>
      </c>
      <c r="D188" s="21" t="str">
        <f>Working!D190</f>
        <v>Meraki MS410-16 Enterprise License and Support, 1YR</v>
      </c>
      <c r="E188" s="22">
        <f>Working!N190</f>
        <v>73755.888888888891</v>
      </c>
      <c r="F188" s="22" t="e">
        <f>Working!#REF!</f>
        <v>#REF!</v>
      </c>
      <c r="G188" s="22" t="str">
        <f>Working!O190</f>
        <v>NA</v>
      </c>
      <c r="H188" s="22" t="e">
        <f>Working!#REF!</f>
        <v>#REF!</v>
      </c>
      <c r="I188" s="22" t="str">
        <f>Working!P190</f>
        <v>NA</v>
      </c>
      <c r="J188" s="22" t="e">
        <f>Working!#REF!</f>
        <v>#REF!</v>
      </c>
    </row>
    <row r="189" spans="2:10" x14ac:dyDescent="0.25">
      <c r="B189" s="19" t="str">
        <f>Working!B191</f>
        <v>MS L3 Switch Licenses</v>
      </c>
      <c r="C189" s="20" t="str">
        <f>Working!C191</f>
        <v>LIC-MS410-32-1YR</v>
      </c>
      <c r="D189" s="21" t="str">
        <f>Working!D191</f>
        <v>Meraki MS410-32 Enterprise License and Support, 1YR</v>
      </c>
      <c r="E189" s="22">
        <f>Working!N191</f>
        <v>129730.22222222222</v>
      </c>
      <c r="F189" s="22" t="e">
        <f>Working!#REF!</f>
        <v>#REF!</v>
      </c>
      <c r="G189" s="22" t="str">
        <f>Working!O191</f>
        <v>NA</v>
      </c>
      <c r="H189" s="22" t="e">
        <f>Working!#REF!</f>
        <v>#REF!</v>
      </c>
      <c r="I189" s="22" t="str">
        <f>Working!P191</f>
        <v>NA</v>
      </c>
      <c r="J189" s="22" t="e">
        <f>Working!#REF!</f>
        <v>#REF!</v>
      </c>
    </row>
    <row r="190" spans="2:10" x14ac:dyDescent="0.25">
      <c r="B190" s="19" t="str">
        <f>Working!B192</f>
        <v>MS L3 Switch Licenses</v>
      </c>
      <c r="C190" s="20" t="str">
        <f>Working!C192</f>
        <v>LIC-MS425-16-1YR</v>
      </c>
      <c r="D190" s="21" t="str">
        <f>Working!D192</f>
        <v>Meraki MS425-16 Enterprise License and Support, 1YR</v>
      </c>
      <c r="E190" s="22">
        <f>Working!N192</f>
        <v>121590.77777777778</v>
      </c>
      <c r="F190" s="22" t="e">
        <f>Working!#REF!</f>
        <v>#REF!</v>
      </c>
      <c r="G190" s="22" t="str">
        <f>Working!O192</f>
        <v>NA</v>
      </c>
      <c r="H190" s="22" t="e">
        <f>Working!#REF!</f>
        <v>#REF!</v>
      </c>
      <c r="I190" s="22" t="str">
        <f>Working!P192</f>
        <v>NA</v>
      </c>
      <c r="J190" s="22" t="e">
        <f>Working!#REF!</f>
        <v>#REF!</v>
      </c>
    </row>
    <row r="191" spans="2:10" x14ac:dyDescent="0.25">
      <c r="B191" s="19" t="str">
        <f>Working!B193</f>
        <v>MS L3 Switch Licenses</v>
      </c>
      <c r="C191" s="20" t="str">
        <f>Working!C193</f>
        <v>LIC-MS425-32-1YR</v>
      </c>
      <c r="D191" s="21" t="str">
        <f>Working!D193</f>
        <v>Meraki MS425-32 Enterprise License and Support, 1YR</v>
      </c>
      <c r="E191" s="22">
        <f>Working!N193</f>
        <v>190838.66666666663</v>
      </c>
      <c r="F191" s="22" t="e">
        <f>Working!#REF!</f>
        <v>#REF!</v>
      </c>
      <c r="G191" s="22" t="str">
        <f>Working!O193</f>
        <v>NA</v>
      </c>
      <c r="H191" s="22" t="e">
        <f>Working!#REF!</f>
        <v>#REF!</v>
      </c>
      <c r="I191" s="22" t="str">
        <f>Working!P193</f>
        <v>NA</v>
      </c>
      <c r="J191" s="22" t="e">
        <f>Working!#REF!</f>
        <v>#REF!</v>
      </c>
    </row>
    <row r="192" spans="2:10" x14ac:dyDescent="0.25">
      <c r="B192" s="19" t="str">
        <f>Working!B194</f>
        <v>MS L3 Switch Licenses</v>
      </c>
      <c r="C192" s="20" t="str">
        <f>Working!C194</f>
        <v>LIC-MS450-12-1YR</v>
      </c>
      <c r="D192" s="21" t="str">
        <f>Working!D194</f>
        <v>Meraki MS450-12 Enterprise License and Support, 1 Year</v>
      </c>
      <c r="E192" s="22">
        <f>Working!N194</f>
        <v>67916.638322533065</v>
      </c>
      <c r="F192" s="22" t="e">
        <f>Working!#REF!</f>
        <v>#REF!</v>
      </c>
      <c r="G192" s="22" t="str">
        <f>Working!O194</f>
        <v>NA</v>
      </c>
      <c r="H192" s="22" t="e">
        <f>Working!#REF!</f>
        <v>#REF!</v>
      </c>
      <c r="I192" s="22" t="str">
        <f>Working!P194</f>
        <v>NA</v>
      </c>
      <c r="J192" s="22" t="e">
        <f>Working!#REF!</f>
        <v>#REF!</v>
      </c>
    </row>
    <row r="193" spans="2:10" x14ac:dyDescent="0.25">
      <c r="B193" s="19" t="str">
        <f>Working!B195</f>
        <v>MS L3 Switch Licenses</v>
      </c>
      <c r="C193" s="20" t="str">
        <f>Working!C195</f>
        <v>LIC-MS250-24-3YR</v>
      </c>
      <c r="D193" s="21" t="str">
        <f>Working!D195</f>
        <v>Meraki MS250-24 Enterprise License and Support, 3YR</v>
      </c>
      <c r="E193" s="22" t="str">
        <f>Working!N195</f>
        <v>NA</v>
      </c>
      <c r="F193" s="22" t="e">
        <f>Working!#REF!</f>
        <v>#REF!</v>
      </c>
      <c r="G193" s="22">
        <f>Working!O195</f>
        <v>46596.679205521301</v>
      </c>
      <c r="H193" s="22" t="e">
        <f>Working!#REF!</f>
        <v>#REF!</v>
      </c>
      <c r="I193" s="22" t="str">
        <f>Working!P195</f>
        <v>NA</v>
      </c>
      <c r="J193" s="22" t="e">
        <f>Working!#REF!</f>
        <v>#REF!</v>
      </c>
    </row>
    <row r="194" spans="2:10" x14ac:dyDescent="0.25">
      <c r="B194" s="19" t="str">
        <f>Working!B196</f>
        <v>MS L3 Switch Licenses</v>
      </c>
      <c r="C194" s="20" t="str">
        <f>Working!C196</f>
        <v>LIC-MS250-24P-3YR</v>
      </c>
      <c r="D194" s="21" t="str">
        <f>Working!D196</f>
        <v>Meraki MS250-24P Enterprise License and Support, 3YR</v>
      </c>
      <c r="E194" s="22" t="str">
        <f>Working!N196</f>
        <v>NA</v>
      </c>
      <c r="F194" s="22" t="e">
        <f>Working!#REF!</f>
        <v>#REF!</v>
      </c>
      <c r="G194" s="22">
        <f>Working!O196</f>
        <v>50506.890047942674</v>
      </c>
      <c r="H194" s="22" t="e">
        <f>Working!#REF!</f>
        <v>#REF!</v>
      </c>
      <c r="I194" s="22" t="str">
        <f>Working!P196</f>
        <v>NA</v>
      </c>
      <c r="J194" s="22" t="e">
        <f>Working!#REF!</f>
        <v>#REF!</v>
      </c>
    </row>
    <row r="195" spans="2:10" x14ac:dyDescent="0.25">
      <c r="B195" s="19" t="str">
        <f>Working!B197</f>
        <v>MS L3 Switch Licenses</v>
      </c>
      <c r="C195" s="20" t="str">
        <f>Working!C197</f>
        <v>LIC-MS250-48-3YR</v>
      </c>
      <c r="D195" s="21" t="str">
        <f>Working!D197</f>
        <v>Meraki MS250-48 Enterprise License and Support, 3YR</v>
      </c>
      <c r="E195" s="22" t="str">
        <f>Working!N197</f>
        <v>NA</v>
      </c>
      <c r="F195" s="22" t="e">
        <f>Working!#REF!</f>
        <v>#REF!</v>
      </c>
      <c r="G195" s="22">
        <f>Working!O197</f>
        <v>64751.229545334805</v>
      </c>
      <c r="H195" s="22" t="e">
        <f>Working!#REF!</f>
        <v>#REF!</v>
      </c>
      <c r="I195" s="22" t="str">
        <f>Working!P197</f>
        <v>NA</v>
      </c>
      <c r="J195" s="22" t="e">
        <f>Working!#REF!</f>
        <v>#REF!</v>
      </c>
    </row>
    <row r="196" spans="2:10" x14ac:dyDescent="0.25">
      <c r="B196" s="19" t="str">
        <f>Working!B198</f>
        <v>MS L3 Switch Licenses</v>
      </c>
      <c r="C196" s="20" t="str">
        <f>Working!C198</f>
        <v>LIC-MS250-48LP-3YR</v>
      </c>
      <c r="D196" s="21" t="str">
        <f>Working!D198</f>
        <v>Meraki MS250-48LP Enterprise License and Support, 3YR</v>
      </c>
      <c r="E196" s="22" t="str">
        <f>Working!N198</f>
        <v>NA</v>
      </c>
      <c r="F196" s="22" t="e">
        <f>Working!#REF!</f>
        <v>#REF!</v>
      </c>
      <c r="G196" s="22">
        <f>Working!O198</f>
        <v>74480.206522311782</v>
      </c>
      <c r="H196" s="22" t="e">
        <f>Working!#REF!</f>
        <v>#REF!</v>
      </c>
      <c r="I196" s="22" t="str">
        <f>Working!P198</f>
        <v>NA</v>
      </c>
      <c r="J196" s="22" t="e">
        <f>Working!#REF!</f>
        <v>#REF!</v>
      </c>
    </row>
    <row r="197" spans="2:10" x14ac:dyDescent="0.25">
      <c r="B197" s="19" t="str">
        <f>Working!B199</f>
        <v>MS L3 Switch Licenses</v>
      </c>
      <c r="C197" s="20" t="str">
        <f>Working!C199</f>
        <v>LIC-MS350-24-3YR</v>
      </c>
      <c r="D197" s="21" t="str">
        <f>Working!D199</f>
        <v>Meraki MS350-24 Enterprise License and Support, 3YR</v>
      </c>
      <c r="E197" s="22" t="str">
        <f>Working!N199</f>
        <v>NA</v>
      </c>
      <c r="F197" s="22" t="e">
        <f>Working!#REF!</f>
        <v>#REF!</v>
      </c>
      <c r="G197" s="22">
        <f>Working!O199</f>
        <v>42733.018492176387</v>
      </c>
      <c r="H197" s="22" t="e">
        <f>Working!#REF!</f>
        <v>#REF!</v>
      </c>
      <c r="I197" s="22" t="str">
        <f>Working!P199</f>
        <v>NA</v>
      </c>
      <c r="J197" s="22" t="e">
        <f>Working!#REF!</f>
        <v>#REF!</v>
      </c>
    </row>
    <row r="198" spans="2:10" x14ac:dyDescent="0.25">
      <c r="B198" s="19" t="str">
        <f>Working!B200</f>
        <v>MS L3 Switch Licenses</v>
      </c>
      <c r="C198" s="20" t="str">
        <f>Working!C200</f>
        <v>LIC-MS350-24X-3YR</v>
      </c>
      <c r="D198" s="21" t="str">
        <f>Working!D200</f>
        <v>Meraki MS350-24X Enterprise License and Support, 3YR</v>
      </c>
      <c r="E198" s="22" t="str">
        <f>Working!N200</f>
        <v>NA</v>
      </c>
      <c r="F198" s="22" t="e">
        <f>Working!#REF!</f>
        <v>#REF!</v>
      </c>
      <c r="G198" s="22">
        <f>Working!O200</f>
        <v>58234.211474632524</v>
      </c>
      <c r="H198" s="22" t="e">
        <f>Working!#REF!</f>
        <v>#REF!</v>
      </c>
      <c r="I198" s="22" t="str">
        <f>Working!P200</f>
        <v>NA</v>
      </c>
      <c r="J198" s="22" t="e">
        <f>Working!#REF!</f>
        <v>#REF!</v>
      </c>
    </row>
    <row r="199" spans="2:10" x14ac:dyDescent="0.25">
      <c r="B199" s="19" t="str">
        <f>Working!B201</f>
        <v>MS L3 Switch Licenses</v>
      </c>
      <c r="C199" s="20" t="str">
        <f>Working!C201</f>
        <v>LIC-MS350-24P-3YR</v>
      </c>
      <c r="D199" s="21" t="str">
        <f>Working!D201</f>
        <v>Meraki MS350-24P Enterprise License and Support, 3YR</v>
      </c>
      <c r="E199" s="22" t="str">
        <f>Working!N201</f>
        <v>NA</v>
      </c>
      <c r="F199" s="22" t="e">
        <f>Working!#REF!</f>
        <v>#REF!</v>
      </c>
      <c r="G199" s="22">
        <f>Working!O201</f>
        <v>49250.036562878653</v>
      </c>
      <c r="H199" s="22" t="e">
        <f>Working!#REF!</f>
        <v>#REF!</v>
      </c>
      <c r="I199" s="22" t="str">
        <f>Working!P201</f>
        <v>NA</v>
      </c>
      <c r="J199" s="22" t="e">
        <f>Working!#REF!</f>
        <v>#REF!</v>
      </c>
    </row>
    <row r="200" spans="2:10" x14ac:dyDescent="0.25">
      <c r="B200" s="19" t="str">
        <f>Working!B202</f>
        <v>MS L3 Switch Licenses</v>
      </c>
      <c r="C200" s="20" t="str">
        <f>Working!C202</f>
        <v>LIC-MS350-48-3YR</v>
      </c>
      <c r="D200" s="21" t="str">
        <f>Working!D202</f>
        <v>Meraki MS350-48 Enterprise License and Support, 3YR</v>
      </c>
      <c r="E200" s="22" t="str">
        <f>Working!N202</f>
        <v>NA</v>
      </c>
      <c r="F200" s="22" t="e">
        <f>Working!#REF!</f>
        <v>#REF!</v>
      </c>
      <c r="G200" s="22">
        <f>Working!O202</f>
        <v>69871.743743743747</v>
      </c>
      <c r="H200" s="22" t="e">
        <f>Working!#REF!</f>
        <v>#REF!</v>
      </c>
      <c r="I200" s="22" t="str">
        <f>Working!P202</f>
        <v>NA</v>
      </c>
      <c r="J200" s="22" t="e">
        <f>Working!#REF!</f>
        <v>#REF!</v>
      </c>
    </row>
    <row r="201" spans="2:10" x14ac:dyDescent="0.25">
      <c r="B201" s="19" t="str">
        <f>Working!B203</f>
        <v>MS L3 Switch Licenses</v>
      </c>
      <c r="C201" s="20" t="str">
        <f>Working!C203</f>
        <v>LIC-MS355-24X-3YR</v>
      </c>
      <c r="D201" s="21" t="str">
        <f>Working!D203</f>
        <v>Meraki MS355-24X Enterprise License and Support, 3 Year</v>
      </c>
      <c r="E201" s="22" t="str">
        <f>Working!N203</f>
        <v>NA</v>
      </c>
      <c r="F201" s="22" t="e">
        <f>Working!#REF!</f>
        <v>#REF!</v>
      </c>
      <c r="G201" s="22">
        <f>Working!O203</f>
        <v>76574.962330751805</v>
      </c>
      <c r="H201" s="22" t="e">
        <f>Working!#REF!</f>
        <v>#REF!</v>
      </c>
      <c r="I201" s="22" t="str">
        <f>Working!P203</f>
        <v>NA</v>
      </c>
      <c r="J201" s="22" t="e">
        <f>Working!#REF!</f>
        <v>#REF!</v>
      </c>
    </row>
    <row r="202" spans="2:10" x14ac:dyDescent="0.25">
      <c r="B202" s="19" t="str">
        <f>Working!B204</f>
        <v>MS L3 Switch Licenses</v>
      </c>
      <c r="C202" s="20" t="str">
        <f>Working!C204</f>
        <v>LIC-MS355-24X2-3YR</v>
      </c>
      <c r="D202" s="21" t="str">
        <f>Working!D204</f>
        <v>Meraki MS355-24X2 Enterprise License and Support, 3 Year</v>
      </c>
      <c r="E202" s="22" t="str">
        <f>Working!N204</f>
        <v>NA</v>
      </c>
      <c r="F202" s="22" t="e">
        <f>Working!#REF!</f>
        <v>#REF!</v>
      </c>
      <c r="G202" s="22">
        <f>Working!O204</f>
        <v>103992.98835677782</v>
      </c>
      <c r="H202" s="22" t="e">
        <f>Working!#REF!</f>
        <v>#REF!</v>
      </c>
      <c r="I202" s="22" t="str">
        <f>Working!P204</f>
        <v>NA</v>
      </c>
      <c r="J202" s="22" t="e">
        <f>Working!#REF!</f>
        <v>#REF!</v>
      </c>
    </row>
    <row r="203" spans="2:10" x14ac:dyDescent="0.25">
      <c r="B203" s="19" t="str">
        <f>Working!B205</f>
        <v>MS L3 Switch Licenses</v>
      </c>
      <c r="C203" s="20" t="str">
        <f>Working!C205</f>
        <v>LIC-MS355-48X-3YR</v>
      </c>
      <c r="D203" s="21" t="str">
        <f>Working!D205</f>
        <v>Meraki MS355-48X Enterprise License and Support, 3 Year</v>
      </c>
      <c r="E203" s="22" t="str">
        <f>Working!N205</f>
        <v>NA</v>
      </c>
      <c r="F203" s="22" t="e">
        <f>Working!#REF!</f>
        <v>#REF!</v>
      </c>
      <c r="G203" s="22">
        <f>Working!O205</f>
        <v>125778.44876455402</v>
      </c>
      <c r="H203" s="22" t="e">
        <f>Working!#REF!</f>
        <v>#REF!</v>
      </c>
      <c r="I203" s="22" t="str">
        <f>Working!P205</f>
        <v>NA</v>
      </c>
      <c r="J203" s="22" t="e">
        <f>Working!#REF!</f>
        <v>#REF!</v>
      </c>
    </row>
    <row r="204" spans="2:10" x14ac:dyDescent="0.25">
      <c r="B204" s="19" t="str">
        <f>Working!B206</f>
        <v>MS L3 Switch Licenses</v>
      </c>
      <c r="C204" s="20" t="str">
        <f>Working!C206</f>
        <v>LIC-MS355-48X2-3YR</v>
      </c>
      <c r="D204" s="21" t="str">
        <f>Working!D206</f>
        <v>Meraki MS355-48X2 Enterprise License and Support, 3 Year</v>
      </c>
      <c r="E204" s="22" t="str">
        <f>Working!N206</f>
        <v>NA</v>
      </c>
      <c r="F204" s="22" t="e">
        <f>Working!#REF!</f>
        <v>#REF!</v>
      </c>
      <c r="G204" s="22">
        <f>Working!O206</f>
        <v>138253.88335704125</v>
      </c>
      <c r="H204" s="22" t="e">
        <f>Working!#REF!</f>
        <v>#REF!</v>
      </c>
      <c r="I204" s="22" t="str">
        <f>Working!P206</f>
        <v>NA</v>
      </c>
      <c r="J204" s="22" t="e">
        <f>Working!#REF!</f>
        <v>#REF!</v>
      </c>
    </row>
    <row r="205" spans="2:10" x14ac:dyDescent="0.25">
      <c r="B205" s="19" t="str">
        <f>Working!B207</f>
        <v>MS L3 Switch Licenses</v>
      </c>
      <c r="C205" s="20" t="str">
        <f>Working!C207</f>
        <v>LIC-MS410-16-3YR</v>
      </c>
      <c r="D205" s="21" t="str">
        <f>Working!D207</f>
        <v>Meraki MS410-16 Enterprise License and Support, 3YR</v>
      </c>
      <c r="E205" s="22" t="str">
        <f>Working!N207</f>
        <v>NA</v>
      </c>
      <c r="F205" s="22" t="e">
        <f>Working!#REF!</f>
        <v>#REF!</v>
      </c>
      <c r="G205" s="22">
        <f>Working!O207</f>
        <v>61678.921026289441</v>
      </c>
      <c r="H205" s="22" t="e">
        <f>Working!#REF!</f>
        <v>#REF!</v>
      </c>
      <c r="I205" s="22" t="str">
        <f>Working!P207</f>
        <v>NA</v>
      </c>
      <c r="J205" s="22" t="e">
        <f>Working!#REF!</f>
        <v>#REF!</v>
      </c>
    </row>
    <row r="206" spans="2:10" x14ac:dyDescent="0.25">
      <c r="B206" s="19" t="str">
        <f>Working!B208</f>
        <v>MS L3 Switch Licenses</v>
      </c>
      <c r="C206" s="20" t="str">
        <f>Working!C208</f>
        <v>LIC-MS410-32-3YR</v>
      </c>
      <c r="D206" s="21" t="str">
        <f>Working!D208</f>
        <v>Meraki MS410-32 Enterprise License and Support, 3YR</v>
      </c>
      <c r="E206" s="22" t="str">
        <f>Working!N208</f>
        <v>NA</v>
      </c>
      <c r="F206" s="22" t="e">
        <f>Working!#REF!</f>
        <v>#REF!</v>
      </c>
      <c r="G206" s="22">
        <f>Working!O208</f>
        <v>108508.35087719298</v>
      </c>
      <c r="H206" s="22" t="e">
        <f>Working!#REF!</f>
        <v>#REF!</v>
      </c>
      <c r="I206" s="22" t="str">
        <f>Working!P208</f>
        <v>NA</v>
      </c>
      <c r="J206" s="22" t="e">
        <f>Working!#REF!</f>
        <v>#REF!</v>
      </c>
    </row>
    <row r="207" spans="2:10" x14ac:dyDescent="0.25">
      <c r="B207" s="19" t="str">
        <f>Working!B209</f>
        <v>MS L3 Switch Licenses</v>
      </c>
      <c r="C207" s="20" t="str">
        <f>Working!C209</f>
        <v>LIC-MS425-16-3YR</v>
      </c>
      <c r="D207" s="21" t="str">
        <f>Working!D209</f>
        <v>Meraki MS425-16 Enterprise License and Support, 3YR</v>
      </c>
      <c r="E207" s="22" t="str">
        <f>Working!N209</f>
        <v>NA</v>
      </c>
      <c r="F207" s="22" t="e">
        <f>Working!#REF!</f>
        <v>#REF!</v>
      </c>
      <c r="G207" s="22">
        <f>Working!O209</f>
        <v>101712.03203203202</v>
      </c>
      <c r="H207" s="22" t="e">
        <f>Working!#REF!</f>
        <v>#REF!</v>
      </c>
      <c r="I207" s="22" t="str">
        <f>Working!P209</f>
        <v>NA</v>
      </c>
      <c r="J207" s="22" t="e">
        <f>Working!#REF!</f>
        <v>#REF!</v>
      </c>
    </row>
    <row r="208" spans="2:10" x14ac:dyDescent="0.25">
      <c r="B208" s="19" t="str">
        <f>Working!B210</f>
        <v>MS L3 Switch Licenses</v>
      </c>
      <c r="C208" s="20" t="str">
        <f>Working!C210</f>
        <v>LIC-MS425-32-3YR</v>
      </c>
      <c r="D208" s="21" t="str">
        <f>Working!D210</f>
        <v>Meraki MS425-32 Enterprise License and Support, 3YR</v>
      </c>
      <c r="E208" s="22" t="str">
        <f>Working!N210</f>
        <v>NA</v>
      </c>
      <c r="F208" s="22" t="e">
        <f>Working!#REF!</f>
        <v>#REF!</v>
      </c>
      <c r="G208" s="22">
        <f>Working!O210</f>
        <v>159620.39260312944</v>
      </c>
      <c r="H208" s="22" t="e">
        <f>Working!#REF!</f>
        <v>#REF!</v>
      </c>
      <c r="I208" s="22" t="str">
        <f>Working!P210</f>
        <v>NA</v>
      </c>
      <c r="J208" s="22" t="e">
        <f>Working!#REF!</f>
        <v>#REF!</v>
      </c>
    </row>
    <row r="209" spans="2:10" x14ac:dyDescent="0.25">
      <c r="B209" s="19" t="str">
        <f>Working!B211</f>
        <v>MS L3 Switch Licenses</v>
      </c>
      <c r="C209" s="20" t="str">
        <f>Working!C211</f>
        <v>LIC-MS450-12-3YR</v>
      </c>
      <c r="D209" s="21" t="str">
        <f>Working!D211</f>
        <v>Meraki MS450-12 Enterprise License and Support, 3 Year</v>
      </c>
      <c r="E209" s="22" t="str">
        <f>Working!N211</f>
        <v>NA</v>
      </c>
      <c r="F209" s="22" t="e">
        <f>Working!#REF!</f>
        <v>#REF!</v>
      </c>
      <c r="G209" s="22">
        <f>Working!O211</f>
        <v>152824.07375796849</v>
      </c>
      <c r="H209" s="22" t="e">
        <f>Working!#REF!</f>
        <v>#REF!</v>
      </c>
      <c r="I209" s="22" t="str">
        <f>Working!P211</f>
        <v>NA</v>
      </c>
      <c r="J209" s="22" t="e">
        <f>Working!#REF!</f>
        <v>#REF!</v>
      </c>
    </row>
    <row r="210" spans="2:10" x14ac:dyDescent="0.25">
      <c r="B210" s="19" t="str">
        <f>Working!B212</f>
        <v>MS L3 Switch Licenses</v>
      </c>
      <c r="C210" s="20" t="str">
        <f>Working!C212</f>
        <v>LIC-MS250-24-5YR</v>
      </c>
      <c r="D210" s="21" t="str">
        <f>Working!D212</f>
        <v>Meraki MS250-24 Enterprise License and Support, 5YR</v>
      </c>
      <c r="E210" s="22" t="str">
        <f>Working!N212</f>
        <v>NA</v>
      </c>
      <c r="F210" s="22" t="e">
        <f>Working!#REF!</f>
        <v>#REF!</v>
      </c>
      <c r="G210" s="22" t="str">
        <f>Working!O212</f>
        <v>NA</v>
      </c>
      <c r="H210" s="22" t="e">
        <f>Working!#REF!</f>
        <v>#REF!</v>
      </c>
      <c r="I210" s="22">
        <f>Working!P212</f>
        <v>51765.619208435623</v>
      </c>
      <c r="J210" s="22" t="e">
        <f>Working!#REF!</f>
        <v>#REF!</v>
      </c>
    </row>
    <row r="211" spans="2:10" x14ac:dyDescent="0.25">
      <c r="B211" s="19" t="str">
        <f>Working!B213</f>
        <v>MS L3 Switch Licenses</v>
      </c>
      <c r="C211" s="20" t="str">
        <f>Working!C213</f>
        <v>LIC-MS250-24P-5YR</v>
      </c>
      <c r="D211" s="21" t="str">
        <f>Working!D213</f>
        <v>Meraki MS250-24P Enterprise License and Support, 5YR</v>
      </c>
      <c r="E211" s="22" t="str">
        <f>Working!N213</f>
        <v>NA</v>
      </c>
      <c r="F211" s="22" t="e">
        <f>Working!#REF!</f>
        <v>#REF!</v>
      </c>
      <c r="G211" s="22" t="str">
        <f>Working!O213</f>
        <v>NA</v>
      </c>
      <c r="H211" s="22" t="e">
        <f>Working!#REF!</f>
        <v>#REF!</v>
      </c>
      <c r="I211" s="22">
        <f>Working!P213</f>
        <v>56076.836146705587</v>
      </c>
      <c r="J211" s="22" t="e">
        <f>Working!#REF!</f>
        <v>#REF!</v>
      </c>
    </row>
    <row r="212" spans="2:10" x14ac:dyDescent="0.25">
      <c r="B212" s="19" t="str">
        <f>Working!B214</f>
        <v>MS L3 Switch Licenses</v>
      </c>
      <c r="C212" s="20" t="str">
        <f>Working!C214</f>
        <v>LIC-MS250-48-5YR</v>
      </c>
      <c r="D212" s="21" t="str">
        <f>Working!D214</f>
        <v>Meraki MS250-48 Enterprise License and Support, 5YR</v>
      </c>
      <c r="E212" s="22" t="str">
        <f>Working!N214</f>
        <v>NA</v>
      </c>
      <c r="F212" s="22" t="e">
        <f>Working!#REF!</f>
        <v>#REF!</v>
      </c>
      <c r="G212" s="22" t="str">
        <f>Working!O214</f>
        <v>NA</v>
      </c>
      <c r="H212" s="22" t="e">
        <f>Working!#REF!</f>
        <v>#REF!</v>
      </c>
      <c r="I212" s="22">
        <f>Working!P214</f>
        <v>71894.970236760812</v>
      </c>
      <c r="J212" s="22" t="e">
        <f>Working!#REF!</f>
        <v>#REF!</v>
      </c>
    </row>
    <row r="213" spans="2:10" x14ac:dyDescent="0.25">
      <c r="B213" s="19" t="str">
        <f>Working!B215</f>
        <v>MS L3 Switch Licenses</v>
      </c>
      <c r="C213" s="20" t="str">
        <f>Working!C215</f>
        <v>LIC-MS250-48LP-5YR</v>
      </c>
      <c r="D213" s="21" t="str">
        <f>Working!D215</f>
        <v>Meraki MS250-48LP Enterprise License and Support, 5YR</v>
      </c>
      <c r="E213" s="22" t="str">
        <f>Working!N215</f>
        <v>NA</v>
      </c>
      <c r="F213" s="22" t="e">
        <f>Working!#REF!</f>
        <v>#REF!</v>
      </c>
      <c r="G213" s="22" t="str">
        <f>Working!O215</f>
        <v>NA</v>
      </c>
      <c r="H213" s="22" t="e">
        <f>Working!#REF!</f>
        <v>#REF!</v>
      </c>
      <c r="I213" s="22">
        <f>Working!P215</f>
        <v>82688.520557033786</v>
      </c>
      <c r="J213" s="22" t="e">
        <f>Working!#REF!</f>
        <v>#REF!</v>
      </c>
    </row>
    <row r="214" spans="2:10" x14ac:dyDescent="0.25">
      <c r="B214" s="19" t="str">
        <f>Working!B216</f>
        <v>MS L3 Switch Licenses</v>
      </c>
      <c r="C214" s="20" t="str">
        <f>Working!C216</f>
        <v>LIC-MS250-48LP-5YR</v>
      </c>
      <c r="D214" s="21" t="str">
        <f>Working!D216</f>
        <v>Meraki MS250-48LP Enterprise License and Support, 5YR</v>
      </c>
      <c r="E214" s="22" t="str">
        <f>Working!N216</f>
        <v>NA</v>
      </c>
      <c r="F214" s="22" t="e">
        <f>Working!#REF!</f>
        <v>#REF!</v>
      </c>
      <c r="G214" s="22" t="str">
        <f>Working!O216</f>
        <v>NA</v>
      </c>
      <c r="H214" s="22" t="e">
        <f>Working!#REF!</f>
        <v>#REF!</v>
      </c>
      <c r="I214" s="22">
        <f>Working!P216</f>
        <v>82688.520557033786</v>
      </c>
      <c r="J214" s="22" t="e">
        <f>Working!#REF!</f>
        <v>#REF!</v>
      </c>
    </row>
    <row r="215" spans="2:10" x14ac:dyDescent="0.25">
      <c r="B215" s="19" t="str">
        <f>Working!B217</f>
        <v>MS L3 Switch Licenses</v>
      </c>
      <c r="C215" s="20" t="str">
        <f>Working!C217</f>
        <v>LIC-MS350-24-5YR</v>
      </c>
      <c r="D215" s="21" t="str">
        <f>Working!D217</f>
        <v>Meraki MS350-24 Enterprise License and Support, 5YR</v>
      </c>
      <c r="E215" s="22" t="str">
        <f>Working!N217</f>
        <v>NA</v>
      </c>
      <c r="F215" s="22" t="e">
        <f>Working!#REF!</f>
        <v>#REF!</v>
      </c>
      <c r="G215" s="22" t="str">
        <f>Working!O217</f>
        <v>NA</v>
      </c>
      <c r="H215" s="22" t="e">
        <f>Working!#REF!</f>
        <v>#REF!</v>
      </c>
      <c r="I215" s="22">
        <f>Working!P217</f>
        <v>47454.40227016568</v>
      </c>
      <c r="J215" s="22" t="e">
        <f>Working!#REF!</f>
        <v>#REF!</v>
      </c>
    </row>
    <row r="216" spans="2:10" x14ac:dyDescent="0.25">
      <c r="B216" s="19" t="str">
        <f>Working!B218</f>
        <v>MS L3 Switch Licenses</v>
      </c>
      <c r="C216" s="20" t="str">
        <f>Working!C218</f>
        <v>LIC-MS350-24X-5YR</v>
      </c>
      <c r="D216" s="21" t="str">
        <f>Working!D218</f>
        <v>Meraki MS350-24X Enterprise License and Support, 5YR</v>
      </c>
      <c r="E216" s="22" t="str">
        <f>Working!N218</f>
        <v>NA</v>
      </c>
      <c r="F216" s="22" t="e">
        <f>Working!#REF!</f>
        <v>#REF!</v>
      </c>
      <c r="G216" s="22" t="str">
        <f>Working!O218</f>
        <v>NA</v>
      </c>
      <c r="H216" s="22" t="e">
        <f>Working!#REF!</f>
        <v>#REF!</v>
      </c>
      <c r="I216" s="22">
        <f>Working!P218</f>
        <v>64668.254074049306</v>
      </c>
      <c r="J216" s="22" t="e">
        <f>Working!#REF!</f>
        <v>#REF!</v>
      </c>
    </row>
    <row r="217" spans="2:10" x14ac:dyDescent="0.25">
      <c r="B217" s="19" t="str">
        <f>Working!B219</f>
        <v>MS L3 Switch Licenses</v>
      </c>
      <c r="C217" s="20" t="str">
        <f>Working!C219</f>
        <v>LIC-MS350-24P-5YR</v>
      </c>
      <c r="D217" s="21" t="str">
        <f>Working!D219</f>
        <v>Meraki MS350-24P Enterprise License and Support, 5YR</v>
      </c>
      <c r="E217" s="22" t="str">
        <f>Working!N219</f>
        <v>NA</v>
      </c>
      <c r="F217" s="22" t="e">
        <f>Working!#REF!</f>
        <v>#REF!</v>
      </c>
      <c r="G217" s="22" t="str">
        <f>Working!O219</f>
        <v>NA</v>
      </c>
      <c r="H217" s="22" t="e">
        <f>Working!#REF!</f>
        <v>#REF!</v>
      </c>
      <c r="I217" s="22">
        <f>Working!P219</f>
        <v>54681.118432877178</v>
      </c>
      <c r="J217" s="22" t="e">
        <f>Working!#REF!</f>
        <v>#REF!</v>
      </c>
    </row>
    <row r="218" spans="2:10" x14ac:dyDescent="0.25">
      <c r="B218" s="19" t="str">
        <f>Working!B220</f>
        <v>MS L3 Switch Licenses</v>
      </c>
      <c r="C218" s="20" t="str">
        <f>Working!C220</f>
        <v>LIC-MS350-48-5YR</v>
      </c>
      <c r="D218" s="21" t="str">
        <f>Working!D220</f>
        <v>Meraki MS350-48 Enterprise License and Support, 5YR</v>
      </c>
      <c r="E218" s="22" t="str">
        <f>Working!N220</f>
        <v>NA</v>
      </c>
      <c r="F218" s="22" t="e">
        <f>Working!#REF!</f>
        <v>#REF!</v>
      </c>
      <c r="G218" s="22" t="str">
        <f>Working!O220</f>
        <v>NA</v>
      </c>
      <c r="H218" s="22" t="e">
        <f>Working!#REF!</f>
        <v>#REF!</v>
      </c>
      <c r="I218" s="22">
        <f>Working!P220</f>
        <v>77570.888939662967</v>
      </c>
      <c r="J218" s="22" t="e">
        <f>Working!#REF!</f>
        <v>#REF!</v>
      </c>
    </row>
    <row r="219" spans="2:10" x14ac:dyDescent="0.25">
      <c r="B219" s="19" t="str">
        <f>Working!B221</f>
        <v>MS L3 Switch Licenses</v>
      </c>
      <c r="C219" s="20" t="str">
        <f>Working!C221</f>
        <v>LIC-MS355-24X-5YR</v>
      </c>
      <c r="D219" s="21" t="str">
        <f>Working!D221</f>
        <v>Meraki MS355-24X Enterprise License and Support, 5 Year</v>
      </c>
      <c r="E219" s="22" t="str">
        <f>Working!N221</f>
        <v>NA</v>
      </c>
      <c r="F219" s="22" t="e">
        <f>Working!#REF!</f>
        <v>#REF!</v>
      </c>
      <c r="G219" s="22" t="str">
        <f>Working!O221</f>
        <v>NA</v>
      </c>
      <c r="H219" s="22" t="e">
        <f>Working!#REF!</f>
        <v>#REF!</v>
      </c>
      <c r="I219" s="22">
        <f>Working!P221</f>
        <v>85014.716746747799</v>
      </c>
      <c r="J219" s="22" t="e">
        <f>Working!#REF!</f>
        <v>#REF!</v>
      </c>
    </row>
    <row r="220" spans="2:10" x14ac:dyDescent="0.25">
      <c r="B220" s="19" t="str">
        <f>Working!B222</f>
        <v>MS L3 Switch Licenses</v>
      </c>
      <c r="C220" s="20" t="str">
        <f>Working!C222</f>
        <v>LIC-MS355-24X2-5YR</v>
      </c>
      <c r="D220" s="21" t="str">
        <f>Working!D222</f>
        <v>Meraki MS355-24X2 Enterprise License and Support, 5 Year</v>
      </c>
      <c r="E220" s="22" t="str">
        <f>Working!N222</f>
        <v>NA</v>
      </c>
      <c r="F220" s="22" t="e">
        <f>Working!#REF!</f>
        <v>#REF!</v>
      </c>
      <c r="G220" s="22" t="str">
        <f>Working!O222</f>
        <v>NA</v>
      </c>
      <c r="H220" s="22" t="e">
        <f>Working!#REF!</f>
        <v>#REF!</v>
      </c>
      <c r="I220" s="22">
        <f>Working!P222</f>
        <v>115503.39480659933</v>
      </c>
      <c r="J220" s="22" t="e">
        <f>Working!#REF!</f>
        <v>#REF!</v>
      </c>
    </row>
    <row r="221" spans="2:10" x14ac:dyDescent="0.25">
      <c r="B221" s="19" t="str">
        <f>Working!B223</f>
        <v>MS L3 Switch Licenses</v>
      </c>
      <c r="C221" s="20" t="str">
        <f>Working!C223</f>
        <v>LIC-MS355-48X-5YR</v>
      </c>
      <c r="D221" s="21" t="str">
        <f>Working!D223</f>
        <v>Meraki MS355-48X Enterprise License and Support, 5 Year</v>
      </c>
      <c r="E221" s="22" t="str">
        <f>Working!N223</f>
        <v>NA</v>
      </c>
      <c r="F221" s="22" t="e">
        <f>Working!#REF!</f>
        <v>#REF!</v>
      </c>
      <c r="G221" s="22" t="str">
        <f>Working!O223</f>
        <v>NA</v>
      </c>
      <c r="H221" s="22" t="e">
        <f>Working!#REF!</f>
        <v>#REF!</v>
      </c>
      <c r="I221" s="22">
        <f>Working!P223</f>
        <v>139695.83517962496</v>
      </c>
      <c r="J221" s="22" t="e">
        <f>Working!#REF!</f>
        <v>#REF!</v>
      </c>
    </row>
    <row r="222" spans="2:10" x14ac:dyDescent="0.25">
      <c r="B222" s="19" t="str">
        <f>Working!B224</f>
        <v>MS L3 Switch Licenses</v>
      </c>
      <c r="C222" s="20" t="str">
        <f>Working!C224</f>
        <v>LIC-MS355-48X2-5YR</v>
      </c>
      <c r="D222" s="21" t="str">
        <f>Working!D224</f>
        <v>Meraki MS355-48X2 Enterprise License and Support, 5 Year</v>
      </c>
      <c r="E222" s="22" t="str">
        <f>Working!N224</f>
        <v>NA</v>
      </c>
      <c r="F222" s="22" t="e">
        <f>Working!#REF!</f>
        <v>#REF!</v>
      </c>
      <c r="G222" s="22" t="str">
        <f>Working!O224</f>
        <v>NA</v>
      </c>
      <c r="H222" s="22" t="e">
        <f>Working!#REF!</f>
        <v>#REF!</v>
      </c>
      <c r="I222" s="22">
        <f>Working!P224</f>
        <v>153528.94852112426</v>
      </c>
      <c r="J222" s="22" t="e">
        <f>Working!#REF!</f>
        <v>#REF!</v>
      </c>
    </row>
    <row r="223" spans="2:10" x14ac:dyDescent="0.25">
      <c r="B223" s="19" t="str">
        <f>Working!B225</f>
        <v>MS L3 Switch Licenses</v>
      </c>
      <c r="C223" s="20" t="str">
        <f>Working!C225</f>
        <v>LIC-MS410-16-5YR</v>
      </c>
      <c r="D223" s="21" t="str">
        <f>Working!D225</f>
        <v>Meraki MS410-16 Enterprise License and Support, 5YR</v>
      </c>
      <c r="E223" s="22" t="str">
        <f>Working!N225</f>
        <v>NA</v>
      </c>
      <c r="F223" s="22" t="e">
        <f>Working!#REF!</f>
        <v>#REF!</v>
      </c>
      <c r="G223" s="22" t="str">
        <f>Working!O225</f>
        <v>NA</v>
      </c>
      <c r="H223" s="22" t="e">
        <f>Working!#REF!</f>
        <v>#REF!</v>
      </c>
      <c r="I223" s="22">
        <f>Working!P225</f>
        <v>68514.231774376458</v>
      </c>
      <c r="J223" s="22" t="e">
        <f>Working!#REF!</f>
        <v>#REF!</v>
      </c>
    </row>
    <row r="224" spans="2:10" x14ac:dyDescent="0.25">
      <c r="B224" s="19" t="str">
        <f>Working!B226</f>
        <v>MS L3 Switch Licenses</v>
      </c>
      <c r="C224" s="20" t="str">
        <f>Working!C226</f>
        <v>LIC-MS410-32-5YR</v>
      </c>
      <c r="D224" s="21" t="str">
        <f>Working!D226</f>
        <v>Meraki MS410-32 Enterprise License and Support, 5YR</v>
      </c>
      <c r="E224" s="22" t="str">
        <f>Working!N226</f>
        <v>NA</v>
      </c>
      <c r="F224" s="22" t="e">
        <f>Working!#REF!</f>
        <v>#REF!</v>
      </c>
      <c r="G224" s="22" t="str">
        <f>Working!O226</f>
        <v>NA</v>
      </c>
      <c r="H224" s="22" t="e">
        <f>Working!#REF!</f>
        <v>#REF!</v>
      </c>
      <c r="I224" s="22">
        <f>Working!P226</f>
        <v>120496.96262718539</v>
      </c>
      <c r="J224" s="22" t="e">
        <f>Working!#REF!</f>
        <v>#REF!</v>
      </c>
    </row>
    <row r="225" spans="2:10" x14ac:dyDescent="0.25">
      <c r="B225" s="19" t="str">
        <f>Working!B227</f>
        <v>MS L3 Switch Licenses</v>
      </c>
      <c r="C225" s="20" t="str">
        <f>Working!C227</f>
        <v>LIC-MS425-16-5YR</v>
      </c>
      <c r="D225" s="21" t="str">
        <f>Working!D227</f>
        <v>Meraki MS425-16 Enterprise License and Support, 5YR</v>
      </c>
      <c r="E225" s="22" t="str">
        <f>Working!N227</f>
        <v>NA</v>
      </c>
      <c r="F225" s="22" t="e">
        <f>Working!#REF!</f>
        <v>#REF!</v>
      </c>
      <c r="G225" s="22" t="str">
        <f>Working!O227</f>
        <v>NA</v>
      </c>
      <c r="H225" s="22" t="e">
        <f>Working!#REF!</f>
        <v>#REF!</v>
      </c>
      <c r="I225" s="22">
        <f>Working!P227</f>
        <v>112929.07102331582</v>
      </c>
      <c r="J225" s="22" t="e">
        <f>Working!#REF!</f>
        <v>#REF!</v>
      </c>
    </row>
    <row r="226" spans="2:10" x14ac:dyDescent="0.25">
      <c r="B226" s="19" t="str">
        <f>Working!B228</f>
        <v>MS L3 Switch Licenses</v>
      </c>
      <c r="C226" s="20" t="str">
        <f>Working!C228</f>
        <v>LIC-MS425-32-5YR</v>
      </c>
      <c r="D226" s="21" t="str">
        <f>Working!D228</f>
        <v>Meraki MS425-32 Enterprise License and Support, 5YR</v>
      </c>
      <c r="E226" s="22" t="str">
        <f>Working!N228</f>
        <v>NA</v>
      </c>
      <c r="F226" s="22" t="e">
        <f>Working!#REF!</f>
        <v>#REF!</v>
      </c>
      <c r="G226" s="22" t="str">
        <f>Working!O228</f>
        <v>NA</v>
      </c>
      <c r="H226" s="22" t="e">
        <f>Working!#REF!</f>
        <v>#REF!</v>
      </c>
      <c r="I226" s="22">
        <f>Working!P228</f>
        <v>177256.14965620707</v>
      </c>
      <c r="J226" s="22" t="e">
        <f>Working!#REF!</f>
        <v>#REF!</v>
      </c>
    </row>
    <row r="227" spans="2:10" x14ac:dyDescent="0.25">
      <c r="B227" s="19" t="str">
        <f>Working!B229</f>
        <v>MS L3 Switch Licenses</v>
      </c>
      <c r="C227" s="20" t="str">
        <f>Working!C229</f>
        <v>LIC-MS450-12-5YR</v>
      </c>
      <c r="D227" s="21" t="str">
        <f>Working!D229</f>
        <v>Meraki MS450-12 Enterprise License and Support, 5 Year</v>
      </c>
      <c r="E227" s="22" t="str">
        <f>Working!N229</f>
        <v>NA</v>
      </c>
      <c r="F227" s="22" t="e">
        <f>Working!#REF!</f>
        <v>#REF!</v>
      </c>
      <c r="G227" s="22" t="str">
        <f>Working!O229</f>
        <v>NA</v>
      </c>
      <c r="H227" s="22" t="e">
        <f>Working!#REF!</f>
        <v>#REF!</v>
      </c>
      <c r="I227" s="22">
        <f>Working!P229</f>
        <v>169688.25805233751</v>
      </c>
      <c r="J227" s="22" t="e">
        <f>Working!#REF!</f>
        <v>#REF!</v>
      </c>
    </row>
    <row r="228" spans="2:10" x14ac:dyDescent="0.25">
      <c r="B228" s="19" t="str">
        <f>Working!B230</f>
        <v>MX Firewall Licenses</v>
      </c>
      <c r="C228" s="20" t="str">
        <f>Working!C230</f>
        <v>LIC-MX67-ENT-1YR</v>
      </c>
      <c r="D228" s="21" t="str">
        <f>Working!D230</f>
        <v>Meraki MX67 Enterprise License and Support, 1YR</v>
      </c>
      <c r="E228" s="22">
        <f>Working!N230</f>
        <v>42825.999999999993</v>
      </c>
      <c r="F228" s="22" t="e">
        <f>Working!#REF!</f>
        <v>#REF!</v>
      </c>
      <c r="G228" s="22" t="str">
        <f>Working!O230</f>
        <v>NA</v>
      </c>
      <c r="H228" s="22" t="e">
        <f>Working!#REF!</f>
        <v>#REF!</v>
      </c>
      <c r="I228" s="22" t="str">
        <f>Working!P230</f>
        <v>NA</v>
      </c>
      <c r="J228" s="22" t="e">
        <f>Working!#REF!</f>
        <v>#REF!</v>
      </c>
    </row>
    <row r="229" spans="2:10" x14ac:dyDescent="0.25">
      <c r="B229" s="19" t="str">
        <f>Working!B231</f>
        <v>MX Firewall Licenses</v>
      </c>
      <c r="C229" s="20" t="str">
        <f>Working!C231</f>
        <v>LIC-MX67-SEC-1YR</v>
      </c>
      <c r="D229" s="21" t="str">
        <f>Working!D231</f>
        <v>Meraki MX67 Advanced Security License and Support, 1YR</v>
      </c>
      <c r="E229" s="22">
        <f>Working!N231</f>
        <v>85651.999999999985</v>
      </c>
      <c r="F229" s="22" t="e">
        <f>Working!#REF!</f>
        <v>#REF!</v>
      </c>
      <c r="G229" s="22" t="str">
        <f>Working!O231</f>
        <v>NA</v>
      </c>
      <c r="H229" s="22" t="e">
        <f>Working!#REF!</f>
        <v>#REF!</v>
      </c>
      <c r="I229" s="22" t="str">
        <f>Working!P231</f>
        <v>NA</v>
      </c>
      <c r="J229" s="22" t="e">
        <f>Working!#REF!</f>
        <v>#REF!</v>
      </c>
    </row>
    <row r="230" spans="2:10" x14ac:dyDescent="0.25">
      <c r="B230" s="19" t="str">
        <f>Working!B232</f>
        <v>MX Firewall Licenses</v>
      </c>
      <c r="C230" s="20" t="str">
        <f>Working!C232</f>
        <v>LIC-MX67-SDW-1Y</v>
      </c>
      <c r="D230" s="21" t="str">
        <f>Working!D232</f>
        <v>Meraki MX67 Secure SD-WAN Plus License and Support, 1YR</v>
      </c>
      <c r="E230" s="22">
        <f>Working!N232</f>
        <v>121089.88888888889</v>
      </c>
      <c r="F230" s="22" t="e">
        <f>Working!#REF!</f>
        <v>#REF!</v>
      </c>
      <c r="G230" s="22" t="str">
        <f>Working!O232</f>
        <v>NA</v>
      </c>
      <c r="H230" s="22" t="e">
        <f>Working!#REF!</f>
        <v>#REF!</v>
      </c>
      <c r="I230" s="22" t="str">
        <f>Working!P232</f>
        <v>NA</v>
      </c>
      <c r="J230" s="22" t="e">
        <f>Working!#REF!</f>
        <v>#REF!</v>
      </c>
    </row>
    <row r="231" spans="2:10" x14ac:dyDescent="0.25">
      <c r="B231" s="19" t="str">
        <f>Working!B233</f>
        <v>MX Firewall Licenses</v>
      </c>
      <c r="C231" s="20" t="str">
        <f>Working!C233</f>
        <v>LIC-MX67C-ENT-1YR</v>
      </c>
      <c r="D231" s="21" t="str">
        <f>Working!D233</f>
        <v>Meraki MX67C Enterprise License and Support, 1YR</v>
      </c>
      <c r="E231" s="22">
        <f>Working!N233</f>
        <v>52092.444444444431</v>
      </c>
      <c r="F231" s="22" t="e">
        <f>Working!#REF!</f>
        <v>#REF!</v>
      </c>
      <c r="G231" s="22" t="str">
        <f>Working!O233</f>
        <v>NA</v>
      </c>
      <c r="H231" s="22" t="e">
        <f>Working!#REF!</f>
        <v>#REF!</v>
      </c>
      <c r="I231" s="22" t="str">
        <f>Working!P233</f>
        <v>NA</v>
      </c>
      <c r="J231" s="22" t="e">
        <f>Working!#REF!</f>
        <v>#REF!</v>
      </c>
    </row>
    <row r="232" spans="2:10" x14ac:dyDescent="0.25">
      <c r="B232" s="19" t="str">
        <f>Working!B234</f>
        <v>MX Firewall Licenses</v>
      </c>
      <c r="C232" s="20" t="str">
        <f>Working!C234</f>
        <v>LIC-MX67C-SEC-1YR</v>
      </c>
      <c r="D232" s="21" t="str">
        <f>Working!D234</f>
        <v>Meraki MX67C Advanced Security License and Support, 1YR</v>
      </c>
      <c r="E232" s="22">
        <f>Working!N234</f>
        <v>104059.66666666664</v>
      </c>
      <c r="F232" s="22" t="e">
        <f>Working!#REF!</f>
        <v>#REF!</v>
      </c>
      <c r="G232" s="22" t="str">
        <f>Working!O234</f>
        <v>NA</v>
      </c>
      <c r="H232" s="22" t="e">
        <f>Working!#REF!</f>
        <v>#REF!</v>
      </c>
      <c r="I232" s="22" t="str">
        <f>Working!P234</f>
        <v>NA</v>
      </c>
      <c r="J232" s="22" t="e">
        <f>Working!#REF!</f>
        <v>#REF!</v>
      </c>
    </row>
    <row r="233" spans="2:10" x14ac:dyDescent="0.25">
      <c r="B233" s="19" t="str">
        <f>Working!B235</f>
        <v>MX Firewall Licenses</v>
      </c>
      <c r="C233" s="20" t="str">
        <f>Working!C235</f>
        <v>LIC-MX67C-SDW-1Y</v>
      </c>
      <c r="D233" s="21" t="str">
        <f>Working!D235</f>
        <v>Meraki MX67C Secure SD-WAN Plus License and Support, 1YR</v>
      </c>
      <c r="E233" s="22">
        <f>Working!N235</f>
        <v>177565.11111111109</v>
      </c>
      <c r="F233" s="22" t="e">
        <f>Working!#REF!</f>
        <v>#REF!</v>
      </c>
      <c r="G233" s="22" t="str">
        <f>Working!O235</f>
        <v>NA</v>
      </c>
      <c r="H233" s="22" t="e">
        <f>Working!#REF!</f>
        <v>#REF!</v>
      </c>
      <c r="I233" s="22" t="str">
        <f>Working!P235</f>
        <v>NA</v>
      </c>
      <c r="J233" s="22" t="e">
        <f>Working!#REF!</f>
        <v>#REF!</v>
      </c>
    </row>
    <row r="234" spans="2:10" x14ac:dyDescent="0.25">
      <c r="B234" s="19" t="str">
        <f>Working!B236</f>
        <v>MX Firewall Licenses</v>
      </c>
      <c r="C234" s="20" t="str">
        <f>Working!C236</f>
        <v>LIC-MX67W-ENT-1YR</v>
      </c>
      <c r="D234" s="21" t="str">
        <f>Working!D236</f>
        <v>Meraki MX67W Enterprise License and Support, 1YR</v>
      </c>
      <c r="E234" s="22">
        <f>Working!N236</f>
        <v>45956.555555555555</v>
      </c>
      <c r="F234" s="22" t="e">
        <f>Working!#REF!</f>
        <v>#REF!</v>
      </c>
      <c r="G234" s="22" t="str">
        <f>Working!O236</f>
        <v>NA</v>
      </c>
      <c r="H234" s="22" t="e">
        <f>Working!#REF!</f>
        <v>#REF!</v>
      </c>
      <c r="I234" s="22" t="str">
        <f>Working!P236</f>
        <v>NA</v>
      </c>
      <c r="J234" s="22" t="e">
        <f>Working!#REF!</f>
        <v>#REF!</v>
      </c>
    </row>
    <row r="235" spans="2:10" x14ac:dyDescent="0.25">
      <c r="B235" s="19" t="str">
        <f>Working!B237</f>
        <v>MX Firewall Licenses</v>
      </c>
      <c r="C235" s="20" t="str">
        <f>Working!C237</f>
        <v>LIC-MX67W-SEC-1YR</v>
      </c>
      <c r="D235" s="21" t="str">
        <f>Working!D237</f>
        <v>Meraki MX67W Advanced Security License and Support, 1YR</v>
      </c>
      <c r="E235" s="22">
        <f>Working!N237</f>
        <v>91787.888888888876</v>
      </c>
      <c r="F235" s="22" t="e">
        <f>Working!#REF!</f>
        <v>#REF!</v>
      </c>
      <c r="G235" s="22" t="str">
        <f>Working!O237</f>
        <v>NA</v>
      </c>
      <c r="H235" s="22" t="e">
        <f>Working!#REF!</f>
        <v>#REF!</v>
      </c>
      <c r="I235" s="22" t="str">
        <f>Working!P237</f>
        <v>NA</v>
      </c>
      <c r="J235" s="22" t="e">
        <f>Working!#REF!</f>
        <v>#REF!</v>
      </c>
    </row>
    <row r="236" spans="2:10" x14ac:dyDescent="0.25">
      <c r="B236" s="19" t="str">
        <f>Working!B238</f>
        <v>MX Firewall Licenses</v>
      </c>
      <c r="C236" s="20" t="str">
        <f>Working!C238</f>
        <v>LIC-MX67W-SDW-1Y</v>
      </c>
      <c r="D236" s="21" t="str">
        <f>Working!D238</f>
        <v>Meraki MX67W Secure SD-WAN Plus License and Support, 1YR</v>
      </c>
      <c r="E236" s="22">
        <f>Working!N238</f>
        <v>127726.66666666666</v>
      </c>
      <c r="F236" s="22" t="e">
        <f>Working!#REF!</f>
        <v>#REF!</v>
      </c>
      <c r="G236" s="22" t="str">
        <f>Working!O238</f>
        <v>NA</v>
      </c>
      <c r="H236" s="22" t="e">
        <f>Working!#REF!</f>
        <v>#REF!</v>
      </c>
      <c r="I236" s="22" t="str">
        <f>Working!P238</f>
        <v>NA</v>
      </c>
      <c r="J236" s="22" t="e">
        <f>Working!#REF!</f>
        <v>#REF!</v>
      </c>
    </row>
    <row r="237" spans="2:10" x14ac:dyDescent="0.25">
      <c r="B237" s="19" t="str">
        <f>Working!B239</f>
        <v>MX Firewall Licenses</v>
      </c>
      <c r="C237" s="20" t="str">
        <f>Working!C239</f>
        <v>LIC-MX68-ENT-1YR</v>
      </c>
      <c r="D237" s="21" t="str">
        <f>Working!D239</f>
        <v>Meraki MX68 Enterprise License and Support, 1YR</v>
      </c>
      <c r="E237" s="22">
        <f>Working!N239</f>
        <v>45956.555555555555</v>
      </c>
      <c r="F237" s="22" t="e">
        <f>Working!#REF!</f>
        <v>#REF!</v>
      </c>
      <c r="G237" s="22" t="str">
        <f>Working!O239</f>
        <v>NA</v>
      </c>
      <c r="H237" s="22" t="e">
        <f>Working!#REF!</f>
        <v>#REF!</v>
      </c>
      <c r="I237" s="22" t="str">
        <f>Working!P239</f>
        <v>NA</v>
      </c>
      <c r="J237" s="22" t="e">
        <f>Working!#REF!</f>
        <v>#REF!</v>
      </c>
    </row>
    <row r="238" spans="2:10" x14ac:dyDescent="0.25">
      <c r="B238" s="19" t="str">
        <f>Working!B240</f>
        <v>MX Firewall Licenses</v>
      </c>
      <c r="C238" s="20" t="str">
        <f>Working!C240</f>
        <v>LIC-MX68-SEC-1YR</v>
      </c>
      <c r="D238" s="21" t="str">
        <f>Working!D240</f>
        <v>Meraki MX68 Advanced Security License and Support, 1YR</v>
      </c>
      <c r="E238" s="22">
        <f>Working!N240</f>
        <v>91787.888888888876</v>
      </c>
      <c r="F238" s="22" t="e">
        <f>Working!#REF!</f>
        <v>#REF!</v>
      </c>
      <c r="G238" s="22" t="str">
        <f>Working!O240</f>
        <v>NA</v>
      </c>
      <c r="H238" s="22" t="e">
        <f>Working!#REF!</f>
        <v>#REF!</v>
      </c>
      <c r="I238" s="22" t="str">
        <f>Working!P240</f>
        <v>NA</v>
      </c>
      <c r="J238" s="22" t="e">
        <f>Working!#REF!</f>
        <v>#REF!</v>
      </c>
    </row>
    <row r="239" spans="2:10" x14ac:dyDescent="0.25">
      <c r="B239" s="19" t="str">
        <f>Working!B241</f>
        <v>MX Firewall Licenses</v>
      </c>
      <c r="C239" s="20" t="str">
        <f>Working!C241</f>
        <v>LIC-MX68-SDW-1Y</v>
      </c>
      <c r="D239" s="21" t="str">
        <f>Working!D241</f>
        <v>Meraki MX68 Secure SD-WAN Plus License and Support, 1YR</v>
      </c>
      <c r="E239" s="22">
        <f>Working!N241</f>
        <v>159157.44444444444</v>
      </c>
      <c r="F239" s="22" t="e">
        <f>Working!#REF!</f>
        <v>#REF!</v>
      </c>
      <c r="G239" s="22" t="str">
        <f>Working!O241</f>
        <v>NA</v>
      </c>
      <c r="H239" s="22" t="e">
        <f>Working!#REF!</f>
        <v>#REF!</v>
      </c>
      <c r="I239" s="22" t="str">
        <f>Working!P241</f>
        <v>NA</v>
      </c>
      <c r="J239" s="22" t="e">
        <f>Working!#REF!</f>
        <v>#REF!</v>
      </c>
    </row>
    <row r="240" spans="2:10" x14ac:dyDescent="0.25">
      <c r="B240" s="19" t="str">
        <f>Working!B242</f>
        <v>MX Firewall Licenses</v>
      </c>
      <c r="C240" s="20" t="str">
        <f>Working!C242</f>
        <v>LIC-MX68CW-ENT-1YR</v>
      </c>
      <c r="D240" s="21" t="str">
        <f>Working!D242</f>
        <v>Meraki MX68CW Enterprise License and Support, 1YR</v>
      </c>
      <c r="E240" s="22">
        <f>Working!N242</f>
        <v>64238.999999999993</v>
      </c>
      <c r="F240" s="22" t="e">
        <f>Working!#REF!</f>
        <v>#REF!</v>
      </c>
      <c r="G240" s="22" t="str">
        <f>Working!O242</f>
        <v>NA</v>
      </c>
      <c r="H240" s="22" t="e">
        <f>Working!#REF!</f>
        <v>#REF!</v>
      </c>
      <c r="I240" s="22" t="str">
        <f>Working!P242</f>
        <v>NA</v>
      </c>
      <c r="J240" s="22" t="e">
        <f>Working!#REF!</f>
        <v>#REF!</v>
      </c>
    </row>
    <row r="241" spans="2:10" x14ac:dyDescent="0.25">
      <c r="B241" s="19" t="str">
        <f>Working!B243</f>
        <v>MX Firewall Licenses</v>
      </c>
      <c r="C241" s="20" t="str">
        <f>Working!C243</f>
        <v>LIC-MX68CW-SEC-1YR</v>
      </c>
      <c r="D241" s="21" t="str">
        <f>Working!D243</f>
        <v>Meraki MX68CW Advanced Security License and Support, 1YR</v>
      </c>
      <c r="E241" s="22">
        <f>Working!N243</f>
        <v>128603.22222222222</v>
      </c>
      <c r="F241" s="22" t="e">
        <f>Working!#REF!</f>
        <v>#REF!</v>
      </c>
      <c r="G241" s="22" t="str">
        <f>Working!O243</f>
        <v>NA</v>
      </c>
      <c r="H241" s="22" t="e">
        <f>Working!#REF!</f>
        <v>#REF!</v>
      </c>
      <c r="I241" s="22" t="str">
        <f>Working!P243</f>
        <v>NA</v>
      </c>
      <c r="J241" s="22" t="e">
        <f>Working!#REF!</f>
        <v>#REF!</v>
      </c>
    </row>
    <row r="242" spans="2:10" x14ac:dyDescent="0.25">
      <c r="B242" s="19" t="str">
        <f>Working!B244</f>
        <v>MX Firewall Licenses</v>
      </c>
      <c r="C242" s="20" t="str">
        <f>Working!C244</f>
        <v>LIC-MX68CW-SDW-1Y</v>
      </c>
      <c r="D242" s="21" t="str">
        <f>Working!D244</f>
        <v>Meraki MX68CW Secure SD-WAN Plus License and Support, 1YR</v>
      </c>
      <c r="E242" s="22">
        <f>Working!N244</f>
        <v>208119.33333333328</v>
      </c>
      <c r="F242" s="22" t="e">
        <f>Working!#REF!</f>
        <v>#REF!</v>
      </c>
      <c r="G242" s="22" t="str">
        <f>Working!O244</f>
        <v>NA</v>
      </c>
      <c r="H242" s="22" t="e">
        <f>Working!#REF!</f>
        <v>#REF!</v>
      </c>
      <c r="I242" s="22" t="str">
        <f>Working!P244</f>
        <v>NA</v>
      </c>
      <c r="J242" s="22" t="e">
        <f>Working!#REF!</f>
        <v>#REF!</v>
      </c>
    </row>
    <row r="243" spans="2:10" x14ac:dyDescent="0.25">
      <c r="B243" s="19" t="str">
        <f>Working!B245</f>
        <v>MX Firewall Licenses</v>
      </c>
      <c r="C243" s="20" t="str">
        <f>Working!C245</f>
        <v>LIC-MX68W-ENT-1YR</v>
      </c>
      <c r="D243" s="21" t="str">
        <f>Working!D245</f>
        <v>Meraki MX68W Enterprise License and Support, 1YR</v>
      </c>
      <c r="E243" s="22">
        <f>Working!N245</f>
        <v>55097.777777777781</v>
      </c>
      <c r="F243" s="22" t="e">
        <f>Working!#REF!</f>
        <v>#REF!</v>
      </c>
      <c r="G243" s="22" t="str">
        <f>Working!O245</f>
        <v>NA</v>
      </c>
      <c r="H243" s="22" t="e">
        <f>Working!#REF!</f>
        <v>#REF!</v>
      </c>
      <c r="I243" s="22" t="str">
        <f>Working!P245</f>
        <v>NA</v>
      </c>
      <c r="J243" s="22" t="e">
        <f>Working!#REF!</f>
        <v>#REF!</v>
      </c>
    </row>
    <row r="244" spans="2:10" x14ac:dyDescent="0.25">
      <c r="B244" s="19" t="str">
        <f>Working!B246</f>
        <v>MX Firewall Licenses</v>
      </c>
      <c r="C244" s="20" t="str">
        <f>Working!C246</f>
        <v>LIC-MX68W-SEC-1YR</v>
      </c>
      <c r="D244" s="21" t="str">
        <f>Working!D246</f>
        <v>Meraki MX68W Advanced Security License and Support, 1YR</v>
      </c>
      <c r="E244" s="22">
        <f>Working!N246</f>
        <v>110195.55555555556</v>
      </c>
      <c r="F244" s="22" t="e">
        <f>Working!#REF!</f>
        <v>#REF!</v>
      </c>
      <c r="G244" s="22" t="str">
        <f>Working!O246</f>
        <v>NA</v>
      </c>
      <c r="H244" s="22" t="e">
        <f>Working!#REF!</f>
        <v>#REF!</v>
      </c>
      <c r="I244" s="22" t="str">
        <f>Working!P246</f>
        <v>NA</v>
      </c>
      <c r="J244" s="22" t="e">
        <f>Working!#REF!</f>
        <v>#REF!</v>
      </c>
    </row>
    <row r="245" spans="2:10" x14ac:dyDescent="0.25">
      <c r="B245" s="19" t="str">
        <f>Working!B247</f>
        <v>MX Firewall Licenses</v>
      </c>
      <c r="C245" s="20" t="str">
        <f>Working!C247</f>
        <v>LIC-MX68W-SDW-1Y</v>
      </c>
      <c r="D245" s="21" t="str">
        <f>Working!D247</f>
        <v>Meraki MX68W Secure SD-WAN Plus License and Support, 1YR</v>
      </c>
      <c r="E245" s="22">
        <f>Working!N247</f>
        <v>183700.99999999997</v>
      </c>
      <c r="F245" s="22" t="e">
        <f>Working!#REF!</f>
        <v>#REF!</v>
      </c>
      <c r="G245" s="22" t="str">
        <f>Working!O247</f>
        <v>NA</v>
      </c>
      <c r="H245" s="22" t="e">
        <f>Working!#REF!</f>
        <v>#REF!</v>
      </c>
      <c r="I245" s="22" t="str">
        <f>Working!P247</f>
        <v>NA</v>
      </c>
      <c r="J245" s="22" t="e">
        <f>Working!#REF!</f>
        <v>#REF!</v>
      </c>
    </row>
    <row r="246" spans="2:10" x14ac:dyDescent="0.25">
      <c r="B246" s="19" t="str">
        <f>Working!B248</f>
        <v>MX Firewall Licenses</v>
      </c>
      <c r="C246" s="20" t="str">
        <f>Working!C248</f>
        <v>LIC-MX75-ENT-1Y</v>
      </c>
      <c r="D246" s="21" t="str">
        <f>Working!D248</f>
        <v>Meraki MX75 Enterprise License and Support, 1YR</v>
      </c>
      <c r="E246" s="22">
        <f>Working!N248</f>
        <v>122467.33333333331</v>
      </c>
      <c r="F246" s="22" t="e">
        <f>Working!#REF!</f>
        <v>#REF!</v>
      </c>
      <c r="G246" s="22" t="str">
        <f>Working!O248</f>
        <v>NA</v>
      </c>
      <c r="H246" s="22" t="e">
        <f>Working!#REF!</f>
        <v>#REF!</v>
      </c>
      <c r="I246" s="22" t="str">
        <f>Working!P248</f>
        <v>NA</v>
      </c>
      <c r="J246" s="22" t="e">
        <f>Working!#REF!</f>
        <v>#REF!</v>
      </c>
    </row>
    <row r="247" spans="2:10" x14ac:dyDescent="0.25">
      <c r="B247" s="19" t="str">
        <f>Working!B249</f>
        <v>MX Firewall Licenses</v>
      </c>
      <c r="C247" s="20" t="str">
        <f>Working!C249</f>
        <v>LIC-MX75-SEC-1Y</v>
      </c>
      <c r="D247" s="21" t="str">
        <f>Working!D249</f>
        <v>Meraki MX75 Advanced Security License and Support, 1YR</v>
      </c>
      <c r="E247" s="22">
        <f>Working!N249</f>
        <v>244934.66666666663</v>
      </c>
      <c r="F247" s="22" t="e">
        <f>Working!#REF!</f>
        <v>#REF!</v>
      </c>
      <c r="G247" s="22" t="str">
        <f>Working!O249</f>
        <v>NA</v>
      </c>
      <c r="H247" s="22" t="e">
        <f>Working!#REF!</f>
        <v>#REF!</v>
      </c>
      <c r="I247" s="22" t="str">
        <f>Working!P249</f>
        <v>NA</v>
      </c>
      <c r="J247" s="22" t="e">
        <f>Working!#REF!</f>
        <v>#REF!</v>
      </c>
    </row>
    <row r="248" spans="2:10" x14ac:dyDescent="0.25">
      <c r="B248" s="19" t="str">
        <f>Working!B250</f>
        <v>MX Firewall Licenses</v>
      </c>
      <c r="C248" s="20" t="str">
        <f>Working!C250</f>
        <v>LIC-MX75-SDW-1Y</v>
      </c>
      <c r="D248" s="21" t="str">
        <f>Working!D250</f>
        <v>Meraki MX75 Secure SD-WAN Plus License and Support, 1YR</v>
      </c>
      <c r="E248" s="22">
        <f>Working!N250</f>
        <v>422374.55555555556</v>
      </c>
      <c r="F248" s="22" t="e">
        <f>Working!#REF!</f>
        <v>#REF!</v>
      </c>
      <c r="G248" s="22" t="str">
        <f>Working!O250</f>
        <v>NA</v>
      </c>
      <c r="H248" s="22" t="e">
        <f>Working!#REF!</f>
        <v>#REF!</v>
      </c>
      <c r="I248" s="22" t="str">
        <f>Working!P250</f>
        <v>NA</v>
      </c>
      <c r="J248" s="22" t="e">
        <f>Working!#REF!</f>
        <v>#REF!</v>
      </c>
    </row>
    <row r="249" spans="2:10" x14ac:dyDescent="0.25">
      <c r="B249" s="19" t="str">
        <f>Working!B251</f>
        <v>MX Firewall Licenses</v>
      </c>
      <c r="C249" s="20" t="str">
        <f>Working!C251</f>
        <v>LIC-MX85-ENT-1Y</v>
      </c>
      <c r="D249" s="21" t="str">
        <f>Working!D251</f>
        <v>Meraki MX85 Enterprise License and Support, 1YR</v>
      </c>
      <c r="E249" s="22">
        <f>Working!N251</f>
        <v>153021.55555555553</v>
      </c>
      <c r="F249" s="22" t="e">
        <f>Working!#REF!</f>
        <v>#REF!</v>
      </c>
      <c r="G249" s="22" t="str">
        <f>Working!O251</f>
        <v>NA</v>
      </c>
      <c r="H249" s="22" t="e">
        <f>Working!#REF!</f>
        <v>#REF!</v>
      </c>
      <c r="I249" s="22" t="str">
        <f>Working!P251</f>
        <v>NA</v>
      </c>
      <c r="J249" s="22" t="e">
        <f>Working!#REF!</f>
        <v>#REF!</v>
      </c>
    </row>
    <row r="250" spans="2:10" x14ac:dyDescent="0.25">
      <c r="B250" s="19" t="str">
        <f>Working!B252</f>
        <v>MX Firewall Licenses</v>
      </c>
      <c r="C250" s="20" t="str">
        <f>Working!C252</f>
        <v>LIC-MX85-SEC-1Y</v>
      </c>
      <c r="D250" s="21" t="str">
        <f>Working!D252</f>
        <v>Meraki MX85 Advanced Security License and Support, 1YR</v>
      </c>
      <c r="E250" s="22">
        <f>Working!N252</f>
        <v>306043.11111111107</v>
      </c>
      <c r="F250" s="22" t="e">
        <f>Working!#REF!</f>
        <v>#REF!</v>
      </c>
      <c r="G250" s="22" t="str">
        <f>Working!O252</f>
        <v>NA</v>
      </c>
      <c r="H250" s="22" t="e">
        <f>Working!#REF!</f>
        <v>#REF!</v>
      </c>
      <c r="I250" s="22" t="str">
        <f>Working!P252</f>
        <v>NA</v>
      </c>
      <c r="J250" s="22" t="e">
        <f>Working!#REF!</f>
        <v>#REF!</v>
      </c>
    </row>
    <row r="251" spans="2:10" x14ac:dyDescent="0.25">
      <c r="B251" s="19" t="str">
        <f>Working!B253</f>
        <v>MX Firewall Licenses</v>
      </c>
      <c r="C251" s="20" t="str">
        <f>Working!C253</f>
        <v>LIC-MX85-SDW-1Y</v>
      </c>
      <c r="D251" s="21" t="str">
        <f>Working!D253</f>
        <v>Meraki MX85 Secure SD-WAN Plus License and Support, 1YR</v>
      </c>
      <c r="E251" s="22">
        <f>Working!N253</f>
        <v>492874.66666666663</v>
      </c>
      <c r="F251" s="22" t="e">
        <f>Working!#REF!</f>
        <v>#REF!</v>
      </c>
      <c r="G251" s="22" t="str">
        <f>Working!O253</f>
        <v>NA</v>
      </c>
      <c r="H251" s="22" t="e">
        <f>Working!#REF!</f>
        <v>#REF!</v>
      </c>
      <c r="I251" s="22" t="str">
        <f>Working!P253</f>
        <v>NA</v>
      </c>
      <c r="J251" s="22" t="e">
        <f>Working!#REF!</f>
        <v>#REF!</v>
      </c>
    </row>
    <row r="252" spans="2:10" x14ac:dyDescent="0.25">
      <c r="B252" s="19" t="str">
        <f>Working!B254</f>
        <v>MX Firewall Licenses</v>
      </c>
      <c r="C252" s="20" t="str">
        <f>Working!C254</f>
        <v>LIC-MX95-ENT-1Y</v>
      </c>
      <c r="D252" s="21" t="str">
        <f>Working!D254</f>
        <v>Meraki MX95 Enterprise License and Support, 1YR</v>
      </c>
      <c r="E252" s="22">
        <f>Working!N254</f>
        <v>306043.11111111107</v>
      </c>
      <c r="F252" s="22" t="e">
        <f>Working!#REF!</f>
        <v>#REF!</v>
      </c>
      <c r="G252" s="22" t="str">
        <f>Working!O254</f>
        <v>NA</v>
      </c>
      <c r="H252" s="22" t="e">
        <f>Working!#REF!</f>
        <v>#REF!</v>
      </c>
      <c r="I252" s="22" t="str">
        <f>Working!P254</f>
        <v>NA</v>
      </c>
      <c r="J252" s="22" t="e">
        <f>Working!#REF!</f>
        <v>#REF!</v>
      </c>
    </row>
    <row r="253" spans="2:10" x14ac:dyDescent="0.25">
      <c r="B253" s="19" t="str">
        <f>Working!B255</f>
        <v>MX Firewall Licenses</v>
      </c>
      <c r="C253" s="20" t="str">
        <f>Working!C255</f>
        <v>LIC-MX95-SEC-1Y</v>
      </c>
      <c r="D253" s="21" t="str">
        <f>Working!D255</f>
        <v>Meraki MX95 Advanced Security License and Support, 1YR</v>
      </c>
      <c r="E253" s="22">
        <f>Working!N255</f>
        <v>612211.4444444445</v>
      </c>
      <c r="F253" s="22" t="e">
        <f>Working!#REF!</f>
        <v>#REF!</v>
      </c>
      <c r="G253" s="22" t="str">
        <f>Working!O255</f>
        <v>NA</v>
      </c>
      <c r="H253" s="22" t="e">
        <f>Working!#REF!</f>
        <v>#REF!</v>
      </c>
      <c r="I253" s="22" t="str">
        <f>Working!P255</f>
        <v>NA</v>
      </c>
      <c r="J253" s="22" t="e">
        <f>Working!#REF!</f>
        <v>#REF!</v>
      </c>
    </row>
    <row r="254" spans="2:10" x14ac:dyDescent="0.25">
      <c r="B254" s="19" t="str">
        <f>Working!B256</f>
        <v>MX Firewall Licenses</v>
      </c>
      <c r="C254" s="20" t="str">
        <f>Working!C256</f>
        <v>LIC-MX95-SDW-1Y</v>
      </c>
      <c r="D254" s="21" t="str">
        <f>Working!D256</f>
        <v>Meraki MX95 Secure SD-WAN Plus License and Support, 1YR</v>
      </c>
      <c r="E254" s="22">
        <f>Working!N256</f>
        <v>844874.33333333326</v>
      </c>
      <c r="F254" s="22" t="e">
        <f>Working!#REF!</f>
        <v>#REF!</v>
      </c>
      <c r="G254" s="22" t="str">
        <f>Working!O256</f>
        <v>NA</v>
      </c>
      <c r="H254" s="22" t="e">
        <f>Working!#REF!</f>
        <v>#REF!</v>
      </c>
      <c r="I254" s="22" t="str">
        <f>Working!P256</f>
        <v>NA</v>
      </c>
      <c r="J254" s="22" t="e">
        <f>Working!#REF!</f>
        <v>#REF!</v>
      </c>
    </row>
    <row r="255" spans="2:10" x14ac:dyDescent="0.25">
      <c r="B255" s="19" t="str">
        <f>Working!B257</f>
        <v>MX Firewall Licenses</v>
      </c>
      <c r="C255" s="20" t="str">
        <f>Working!C257</f>
        <v>LIC-MX105-ENT-1Y</v>
      </c>
      <c r="D255" s="21" t="str">
        <f>Working!D257</f>
        <v>Meraki MX105 Enterprise License and Support, 1YR</v>
      </c>
      <c r="E255" s="22">
        <f>Working!N257</f>
        <v>459189.88888888888</v>
      </c>
      <c r="F255" s="22" t="e">
        <f>Working!#REF!</f>
        <v>#REF!</v>
      </c>
      <c r="G255" s="22" t="str">
        <f>Working!O257</f>
        <v>NA</v>
      </c>
      <c r="H255" s="22" t="e">
        <f>Working!#REF!</f>
        <v>#REF!</v>
      </c>
      <c r="I255" s="22" t="str">
        <f>Working!P257</f>
        <v>NA</v>
      </c>
      <c r="J255" s="22" t="e">
        <f>Working!#REF!</f>
        <v>#REF!</v>
      </c>
    </row>
    <row r="256" spans="2:10" x14ac:dyDescent="0.25">
      <c r="B256" s="19" t="str">
        <f>Working!B258</f>
        <v>MX Firewall Licenses</v>
      </c>
      <c r="C256" s="20" t="str">
        <f>Working!C258</f>
        <v>LIC-MX105-SEC-1Y</v>
      </c>
      <c r="D256" s="21" t="str">
        <f>Working!D258</f>
        <v>Meraki MX105 Advanced Security License and Support, 1YR</v>
      </c>
      <c r="E256" s="22">
        <f>Working!N258</f>
        <v>918254.5555555555</v>
      </c>
      <c r="F256" s="22" t="e">
        <f>Working!#REF!</f>
        <v>#REF!</v>
      </c>
      <c r="G256" s="22" t="str">
        <f>Working!O258</f>
        <v>NA</v>
      </c>
      <c r="H256" s="22" t="e">
        <f>Working!#REF!</f>
        <v>#REF!</v>
      </c>
      <c r="I256" s="22" t="str">
        <f>Working!P258</f>
        <v>NA</v>
      </c>
      <c r="J256" s="22" t="e">
        <f>Working!#REF!</f>
        <v>#REF!</v>
      </c>
    </row>
    <row r="257" spans="2:10" x14ac:dyDescent="0.25">
      <c r="B257" s="19" t="str">
        <f>Working!B259</f>
        <v>MX Firewall Licenses</v>
      </c>
      <c r="C257" s="20" t="str">
        <f>Working!C259</f>
        <v>LIC-MX105-SDW-1Y</v>
      </c>
      <c r="D257" s="21" t="str">
        <f>Working!D259</f>
        <v>Meraki MX105 Secure SD-WAN Plus License and Support, 1YR</v>
      </c>
      <c r="E257" s="22">
        <f>Working!N259</f>
        <v>1196873.9999999998</v>
      </c>
      <c r="F257" s="22" t="e">
        <f>Working!#REF!</f>
        <v>#REF!</v>
      </c>
      <c r="G257" s="22" t="str">
        <f>Working!O259</f>
        <v>NA</v>
      </c>
      <c r="H257" s="22" t="e">
        <f>Working!#REF!</f>
        <v>#REF!</v>
      </c>
      <c r="I257" s="22" t="str">
        <f>Working!P259</f>
        <v>NA</v>
      </c>
      <c r="J257" s="22" t="e">
        <f>Working!#REF!</f>
        <v>#REF!</v>
      </c>
    </row>
    <row r="258" spans="2:10" x14ac:dyDescent="0.25">
      <c r="B258" s="19" t="str">
        <f>Working!B260</f>
        <v>MX Firewall Licenses</v>
      </c>
      <c r="C258" s="20" t="str">
        <f>Working!C260</f>
        <v>LIC-MX250-ENT-1YR</v>
      </c>
      <c r="D258" s="21" t="str">
        <f>Working!D260</f>
        <v>Meraki MX250 Enterprise License and Support, 1YR</v>
      </c>
      <c r="E258" s="22">
        <f>Working!N260</f>
        <v>612211.4444444445</v>
      </c>
      <c r="F258" s="22" t="e">
        <f>Working!#REF!</f>
        <v>#REF!</v>
      </c>
      <c r="G258" s="22" t="str">
        <f>Working!O260</f>
        <v>NA</v>
      </c>
      <c r="H258" s="22" t="e">
        <f>Working!#REF!</f>
        <v>#REF!</v>
      </c>
      <c r="I258" s="22" t="str">
        <f>Working!P260</f>
        <v>NA</v>
      </c>
      <c r="J258" s="22" t="e">
        <f>Working!#REF!</f>
        <v>#REF!</v>
      </c>
    </row>
    <row r="259" spans="2:10" x14ac:dyDescent="0.25">
      <c r="B259" s="19" t="str">
        <f>Working!B261</f>
        <v>MX Firewall Licenses</v>
      </c>
      <c r="C259" s="20" t="str">
        <f>Working!C261</f>
        <v>LIC-MX250-SEC-1YR</v>
      </c>
      <c r="D259" s="21" t="str">
        <f>Working!D261</f>
        <v>Meraki MX250 Advanced Security License and Support, 1YR</v>
      </c>
      <c r="E259" s="22">
        <f>Working!N261</f>
        <v>1224422.888888889</v>
      </c>
      <c r="F259" s="22" t="e">
        <f>Working!#REF!</f>
        <v>#REF!</v>
      </c>
      <c r="G259" s="22" t="str">
        <f>Working!O261</f>
        <v>NA</v>
      </c>
      <c r="H259" s="22" t="e">
        <f>Working!#REF!</f>
        <v>#REF!</v>
      </c>
      <c r="I259" s="22" t="str">
        <f>Working!P261</f>
        <v>NA</v>
      </c>
      <c r="J259" s="22" t="e">
        <f>Working!#REF!</f>
        <v>#REF!</v>
      </c>
    </row>
    <row r="260" spans="2:10" x14ac:dyDescent="0.25">
      <c r="B260" s="19" t="str">
        <f>Working!B262</f>
        <v>MX Firewall Licenses</v>
      </c>
      <c r="C260" s="20" t="str">
        <f>Working!C262</f>
        <v>LIC-MX250-SDW-1Y</v>
      </c>
      <c r="D260" s="21" t="str">
        <f>Working!D262</f>
        <v>Meraki MX250 Secure SD-WAN Plus License and Support, 1YR</v>
      </c>
      <c r="E260" s="22">
        <f>Working!N262</f>
        <v>2112123.222222222</v>
      </c>
      <c r="F260" s="22" t="e">
        <f>Working!#REF!</f>
        <v>#REF!</v>
      </c>
      <c r="G260" s="22" t="str">
        <f>Working!O262</f>
        <v>NA</v>
      </c>
      <c r="H260" s="22" t="e">
        <f>Working!#REF!</f>
        <v>#REF!</v>
      </c>
      <c r="I260" s="22" t="str">
        <f>Working!P262</f>
        <v>NA</v>
      </c>
      <c r="J260" s="22" t="e">
        <f>Working!#REF!</f>
        <v>#REF!</v>
      </c>
    </row>
    <row r="261" spans="2:10" x14ac:dyDescent="0.25">
      <c r="B261" s="19" t="str">
        <f>Working!B263</f>
        <v>MX Firewall Licenses</v>
      </c>
      <c r="C261" s="20" t="str">
        <f>Working!C263</f>
        <v>LIC-MX450-ENT-1YR</v>
      </c>
      <c r="D261" s="21" t="str">
        <f>Working!D263</f>
        <v>Meraki MX450 Enterprise License and Support, 1YR</v>
      </c>
      <c r="E261" s="22">
        <f>Working!N263</f>
        <v>1224422.888888889</v>
      </c>
      <c r="F261" s="22" t="e">
        <f>Working!#REF!</f>
        <v>#REF!</v>
      </c>
      <c r="G261" s="22" t="str">
        <f>Working!O263</f>
        <v>NA</v>
      </c>
      <c r="H261" s="22" t="e">
        <f>Working!#REF!</f>
        <v>#REF!</v>
      </c>
      <c r="I261" s="22" t="str">
        <f>Working!P263</f>
        <v>NA</v>
      </c>
      <c r="J261" s="22" t="e">
        <f>Working!#REF!</f>
        <v>#REF!</v>
      </c>
    </row>
    <row r="262" spans="2:10" x14ac:dyDescent="0.25">
      <c r="B262" s="19" t="str">
        <f>Working!B264</f>
        <v>MX Firewall Licenses</v>
      </c>
      <c r="C262" s="20" t="str">
        <f>Working!C264</f>
        <v>LIC-MX450-SEC-1YR</v>
      </c>
      <c r="D262" s="21" t="str">
        <f>Working!D264</f>
        <v>Meraki MX450 Advanced Security License and Support, 1YR</v>
      </c>
      <c r="E262" s="22">
        <f>Working!N264</f>
        <v>2448845.777777778</v>
      </c>
      <c r="F262" s="22" t="e">
        <f>Working!#REF!</f>
        <v>#REF!</v>
      </c>
      <c r="G262" s="22" t="str">
        <f>Working!O264</f>
        <v>NA</v>
      </c>
      <c r="H262" s="22" t="e">
        <f>Working!#REF!</f>
        <v>#REF!</v>
      </c>
      <c r="I262" s="22" t="str">
        <f>Working!P264</f>
        <v>NA</v>
      </c>
      <c r="J262" s="22" t="e">
        <f>Working!#REF!</f>
        <v>#REF!</v>
      </c>
    </row>
    <row r="263" spans="2:10" x14ac:dyDescent="0.25">
      <c r="B263" s="19" t="str">
        <f>Working!B265</f>
        <v>MX Firewall Licenses</v>
      </c>
      <c r="C263" s="20" t="str">
        <f>Working!C265</f>
        <v>LIC-MX450-SDW-1Y</v>
      </c>
      <c r="D263" s="21" t="str">
        <f>Working!D265</f>
        <v>Meraki MX450 Secure SD-WAN Plus License and Support, 1YR</v>
      </c>
      <c r="E263" s="22">
        <f>Working!N265</f>
        <v>4224121.222222222</v>
      </c>
      <c r="F263" s="22" t="e">
        <f>Working!#REF!</f>
        <v>#REF!</v>
      </c>
      <c r="G263" s="22" t="str">
        <f>Working!O265</f>
        <v>NA</v>
      </c>
      <c r="H263" s="22" t="e">
        <f>Working!#REF!</f>
        <v>#REF!</v>
      </c>
      <c r="I263" s="22" t="str">
        <f>Working!P265</f>
        <v>NA</v>
      </c>
      <c r="J263" s="22" t="e">
        <f>Working!#REF!</f>
        <v>#REF!</v>
      </c>
    </row>
    <row r="264" spans="2:10" x14ac:dyDescent="0.25">
      <c r="B264" s="19" t="str">
        <f>Working!B266</f>
        <v>MX Firewall Licenses</v>
      </c>
      <c r="C264" s="20" t="str">
        <f>Working!C266</f>
        <v>LIC-MX67-ENT-3YR</v>
      </c>
      <c r="D264" s="21" t="str">
        <f>Working!D266</f>
        <v>Meraki MX67 Enterprise License and Support, 3YR</v>
      </c>
      <c r="E264" s="22" t="str">
        <f>Working!N266</f>
        <v>NA</v>
      </c>
      <c r="F264" s="22" t="e">
        <f>Working!#REF!</f>
        <v>#REF!</v>
      </c>
      <c r="G264" s="22">
        <f>Working!O266</f>
        <v>35843.599388862545</v>
      </c>
      <c r="H264" s="22" t="e">
        <f>Working!#REF!</f>
        <v>#REF!</v>
      </c>
      <c r="I264" s="22" t="str">
        <f>Working!P266</f>
        <v>NA</v>
      </c>
      <c r="J264" s="22" t="e">
        <f>Working!#REF!</f>
        <v>#REF!</v>
      </c>
    </row>
    <row r="265" spans="2:10" x14ac:dyDescent="0.25">
      <c r="B265" s="19" t="str">
        <f>Working!B267</f>
        <v>MX Firewall Licenses</v>
      </c>
      <c r="C265" s="20" t="str">
        <f>Working!C267</f>
        <v>LIC-MX67-SEC-3YR</v>
      </c>
      <c r="D265" s="21" t="str">
        <f>Working!D267</f>
        <v>Meraki MX67 Advanced Security License and Support, 3YR</v>
      </c>
      <c r="E265" s="22" t="str">
        <f>Working!N267</f>
        <v>NA</v>
      </c>
      <c r="F265" s="22" t="e">
        <f>Working!#REF!</f>
        <v>#REF!</v>
      </c>
      <c r="G265" s="22">
        <f>Working!O267</f>
        <v>71640.648648648639</v>
      </c>
      <c r="H265" s="22" t="e">
        <f>Working!#REF!</f>
        <v>#REF!</v>
      </c>
      <c r="I265" s="22" t="str">
        <f>Working!P267</f>
        <v>NA</v>
      </c>
      <c r="J265" s="22" t="e">
        <f>Working!#REF!</f>
        <v>#REF!</v>
      </c>
    </row>
    <row r="266" spans="2:10" x14ac:dyDescent="0.25">
      <c r="B266" s="19" t="str">
        <f>Working!B268</f>
        <v>MX Firewall Licenses</v>
      </c>
      <c r="C266" s="20" t="str">
        <f>Working!C268</f>
        <v>LIC-MX67-SDW-3Y</v>
      </c>
      <c r="D266" s="21" t="str">
        <f>Working!D268</f>
        <v>Meraki MX67 Secure SD-WAN Plus License and Support, 3YR</v>
      </c>
      <c r="E266" s="22" t="str">
        <f>Working!N268</f>
        <v>NA</v>
      </c>
      <c r="F266" s="22" t="e">
        <f>Working!#REF!</f>
        <v>#REF!</v>
      </c>
      <c r="G266" s="22">
        <f>Working!O268</f>
        <v>101293.08087034403</v>
      </c>
      <c r="H266" s="22" t="e">
        <f>Working!#REF!</f>
        <v>#REF!</v>
      </c>
      <c r="I266" s="22" t="str">
        <f>Working!P268</f>
        <v>NA</v>
      </c>
      <c r="J266" s="22" t="e">
        <f>Working!#REF!</f>
        <v>#REF!</v>
      </c>
    </row>
    <row r="267" spans="2:10" x14ac:dyDescent="0.25">
      <c r="B267" s="19" t="str">
        <f>Working!B269</f>
        <v>MX Firewall Licenses</v>
      </c>
      <c r="C267" s="20" t="str">
        <f>Working!C269</f>
        <v>LIC-MX67C-ENT-3YR</v>
      </c>
      <c r="D267" s="21" t="str">
        <f>Working!D269</f>
        <v>Meraki MX67C Enterprise License and Support, 3YR</v>
      </c>
      <c r="E267" s="22" t="str">
        <f>Working!N269</f>
        <v>NA</v>
      </c>
      <c r="F267" s="22" t="e">
        <f>Working!#REF!</f>
        <v>#REF!</v>
      </c>
      <c r="G267" s="22">
        <f>Working!O269</f>
        <v>43570.920815552396</v>
      </c>
      <c r="H267" s="22" t="e">
        <f>Working!#REF!</f>
        <v>#REF!</v>
      </c>
      <c r="I267" s="22" t="str">
        <f>Working!P269</f>
        <v>NA</v>
      </c>
      <c r="J267" s="22" t="e">
        <f>Working!#REF!</f>
        <v>#REF!</v>
      </c>
    </row>
    <row r="268" spans="2:10" x14ac:dyDescent="0.25">
      <c r="B268" s="19" t="str">
        <f>Working!B270</f>
        <v>MX Firewall Licenses</v>
      </c>
      <c r="C268" s="20" t="str">
        <f>Working!C270</f>
        <v>LIC-MX67C-SEC-3YR</v>
      </c>
      <c r="D268" s="21" t="str">
        <f>Working!D270</f>
        <v>Meraki MX67C Advanced Security License and Support, 3YR</v>
      </c>
      <c r="E268" s="22" t="str">
        <f>Working!N270</f>
        <v>NA</v>
      </c>
      <c r="F268" s="22" t="e">
        <f>Working!#REF!</f>
        <v>#REF!</v>
      </c>
      <c r="G268" s="22">
        <f>Working!O270</f>
        <v>87048.741372951888</v>
      </c>
      <c r="H268" s="22" t="e">
        <f>Working!#REF!</f>
        <v>#REF!</v>
      </c>
      <c r="I268" s="22" t="str">
        <f>Working!P270</f>
        <v>NA</v>
      </c>
      <c r="J268" s="22" t="e">
        <f>Working!#REF!</f>
        <v>#REF!</v>
      </c>
    </row>
    <row r="269" spans="2:10" x14ac:dyDescent="0.25">
      <c r="B269" s="19" t="str">
        <f>Working!B271</f>
        <v>MX Firewall Licenses</v>
      </c>
      <c r="C269" s="20" t="str">
        <f>Working!C271</f>
        <v>LIC-MX67C-SDW-3Y</v>
      </c>
      <c r="D269" s="21" t="str">
        <f>Working!D271</f>
        <v>Meraki MX67C Secure SD-WAN Plus License and Support, 3YR</v>
      </c>
      <c r="E269" s="22" t="str">
        <f>Working!N271</f>
        <v>NA</v>
      </c>
      <c r="F269" s="22" t="e">
        <f>Working!#REF!</f>
        <v>#REF!</v>
      </c>
      <c r="G269" s="22">
        <f>Working!O271</f>
        <v>148541.46188293555</v>
      </c>
      <c r="H269" s="22" t="e">
        <f>Working!#REF!</f>
        <v>#REF!</v>
      </c>
      <c r="I269" s="22" t="str">
        <f>Working!P271</f>
        <v>NA</v>
      </c>
      <c r="J269" s="22" t="e">
        <f>Working!#REF!</f>
        <v>#REF!</v>
      </c>
    </row>
    <row r="270" spans="2:10" x14ac:dyDescent="0.25">
      <c r="B270" s="19" t="str">
        <f>Working!B272</f>
        <v>MX Firewall Licenses</v>
      </c>
      <c r="C270" s="20" t="str">
        <f>Working!C272</f>
        <v>LIC-MX67W-ENT-3YR</v>
      </c>
      <c r="D270" s="21" t="str">
        <f>Working!D272</f>
        <v>Meraki MX67W Enterprise License and Support, 3YR</v>
      </c>
      <c r="E270" s="22" t="str">
        <f>Working!N272</f>
        <v>NA</v>
      </c>
      <c r="F270" s="22" t="e">
        <f>Working!#REF!</f>
        <v>#REF!</v>
      </c>
      <c r="G270" s="22">
        <f>Working!O272</f>
        <v>38450.406617143461</v>
      </c>
      <c r="H270" s="22" t="e">
        <f>Working!#REF!</f>
        <v>#REF!</v>
      </c>
      <c r="I270" s="22" t="str">
        <f>Working!P272</f>
        <v>NA</v>
      </c>
      <c r="J270" s="22" t="e">
        <f>Working!#REF!</f>
        <v>#REF!</v>
      </c>
    </row>
    <row r="271" spans="2:10" x14ac:dyDescent="0.25">
      <c r="B271" s="19" t="str">
        <f>Working!B273</f>
        <v>MX Firewall Licenses</v>
      </c>
      <c r="C271" s="20" t="str">
        <f>Working!C273</f>
        <v>LIC-MX67W-SEC-3YR</v>
      </c>
      <c r="D271" s="21" t="str">
        <f>Working!D273</f>
        <v>Meraki MX67W Advanced Security License and Support, 3YR</v>
      </c>
      <c r="E271" s="22" t="str">
        <f>Working!N273</f>
        <v>NA</v>
      </c>
      <c r="F271" s="22" t="e">
        <f>Working!#REF!</f>
        <v>#REF!</v>
      </c>
      <c r="G271" s="22">
        <f>Working!O273</f>
        <v>76761.162847057582</v>
      </c>
      <c r="H271" s="22" t="e">
        <f>Working!#REF!</f>
        <v>#REF!</v>
      </c>
      <c r="I271" s="22" t="str">
        <f>Working!P273</f>
        <v>NA</v>
      </c>
      <c r="J271" s="22" t="e">
        <f>Working!#REF!</f>
        <v>#REF!</v>
      </c>
    </row>
    <row r="272" spans="2:10" x14ac:dyDescent="0.25">
      <c r="B272" s="19" t="str">
        <f>Working!B274</f>
        <v>MX Firewall Licenses</v>
      </c>
      <c r="C272" s="20" t="str">
        <f>Working!C274</f>
        <v>LIC-MX67W-SDW-3Y</v>
      </c>
      <c r="D272" s="21" t="str">
        <f>Working!D274</f>
        <v>Meraki MX67W Secure SD-WAN Plus License and Support, 3YR</v>
      </c>
      <c r="E272" s="22" t="str">
        <f>Working!N274</f>
        <v>NA</v>
      </c>
      <c r="F272" s="22" t="e">
        <f>Working!#REF!</f>
        <v>#REF!</v>
      </c>
      <c r="G272" s="22">
        <f>Working!O274</f>
        <v>106832.54623044097</v>
      </c>
      <c r="H272" s="22" t="e">
        <f>Working!#REF!</f>
        <v>#REF!</v>
      </c>
      <c r="I272" s="22" t="str">
        <f>Working!P274</f>
        <v>NA</v>
      </c>
      <c r="J272" s="22" t="e">
        <f>Working!#REF!</f>
        <v>#REF!</v>
      </c>
    </row>
    <row r="273" spans="2:10" x14ac:dyDescent="0.25">
      <c r="B273" s="19" t="str">
        <f>Working!B275</f>
        <v>MX Firewall Licenses</v>
      </c>
      <c r="C273" s="20" t="str">
        <f>Working!C275</f>
        <v>LIC-MX68-ENT-3YR</v>
      </c>
      <c r="D273" s="21" t="str">
        <f>Working!D275</f>
        <v>Meraki MX68 Enterprise License and Support, 3YR</v>
      </c>
      <c r="E273" s="22" t="str">
        <f>Working!N275</f>
        <v>NA</v>
      </c>
      <c r="F273" s="22" t="e">
        <f>Working!#REF!</f>
        <v>#REF!</v>
      </c>
      <c r="G273" s="22">
        <f>Working!O275</f>
        <v>38450.406617143461</v>
      </c>
      <c r="H273" s="22" t="e">
        <f>Working!#REF!</f>
        <v>#REF!</v>
      </c>
      <c r="I273" s="22" t="str">
        <f>Working!P275</f>
        <v>NA</v>
      </c>
      <c r="J273" s="22" t="e">
        <f>Working!#REF!</f>
        <v>#REF!</v>
      </c>
    </row>
    <row r="274" spans="2:10" x14ac:dyDescent="0.25">
      <c r="B274" s="19" t="str">
        <f>Working!B276</f>
        <v>MX Firewall Licenses</v>
      </c>
      <c r="C274" s="20" t="str">
        <f>Working!C276</f>
        <v>LIC-MX68-SEC-3YR</v>
      </c>
      <c r="D274" s="21" t="str">
        <f>Working!D276</f>
        <v>Meraki MX68 Advanced Security License and Support, 3YR</v>
      </c>
      <c r="E274" s="22" t="str">
        <f>Working!N276</f>
        <v>NA</v>
      </c>
      <c r="F274" s="22" t="e">
        <f>Working!#REF!</f>
        <v>#REF!</v>
      </c>
      <c r="G274" s="22">
        <f>Working!O276</f>
        <v>76761.162847057582</v>
      </c>
      <c r="H274" s="22" t="e">
        <f>Working!#REF!</f>
        <v>#REF!</v>
      </c>
      <c r="I274" s="22" t="str">
        <f>Working!P276</f>
        <v>NA</v>
      </c>
      <c r="J274" s="22" t="e">
        <f>Working!#REF!</f>
        <v>#REF!</v>
      </c>
    </row>
    <row r="275" spans="2:10" x14ac:dyDescent="0.25">
      <c r="B275" s="19" t="str">
        <f>Working!B277</f>
        <v>MX Firewall Licenses</v>
      </c>
      <c r="C275" s="20" t="str">
        <f>Working!C277</f>
        <v>LIC-MX68-SDW-3Y</v>
      </c>
      <c r="D275" s="21" t="str">
        <f>Working!D277</f>
        <v>Meraki MX68 Secure SD-WAN Plus License and Support, 3YR</v>
      </c>
      <c r="E275" s="22" t="str">
        <f>Working!N277</f>
        <v>NA</v>
      </c>
      <c r="F275" s="22" t="e">
        <f>Working!#REF!</f>
        <v>#REF!</v>
      </c>
      <c r="G275" s="22">
        <f>Working!O277</f>
        <v>133133.3691586323</v>
      </c>
      <c r="H275" s="22" t="e">
        <f>Working!#REF!</f>
        <v>#REF!</v>
      </c>
      <c r="I275" s="22" t="str">
        <f>Working!P277</f>
        <v>NA</v>
      </c>
      <c r="J275" s="22" t="e">
        <f>Working!#REF!</f>
        <v>#REF!</v>
      </c>
    </row>
    <row r="276" spans="2:10" x14ac:dyDescent="0.25">
      <c r="B276" s="19" t="str">
        <f>Working!B278</f>
        <v>MX Firewall Licenses</v>
      </c>
      <c r="C276" s="20" t="str">
        <f>Working!C278</f>
        <v>LIC-MX68CW-ENT-3YR</v>
      </c>
      <c r="D276" s="21" t="str">
        <f>Working!D278</f>
        <v>Meraki MX68CW Enterprise License and Support, 3YR</v>
      </c>
      <c r="E276" s="22" t="str">
        <f>Working!N278</f>
        <v>NA</v>
      </c>
      <c r="F276" s="22" t="e">
        <f>Working!#REF!</f>
        <v>#REF!</v>
      </c>
      <c r="G276" s="22">
        <f>Working!O278</f>
        <v>53718.84895421737</v>
      </c>
      <c r="H276" s="22" t="e">
        <f>Working!#REF!</f>
        <v>#REF!</v>
      </c>
      <c r="I276" s="22" t="str">
        <f>Working!P278</f>
        <v>NA</v>
      </c>
      <c r="J276" s="22" t="e">
        <f>Working!#REF!</f>
        <v>#REF!</v>
      </c>
    </row>
    <row r="277" spans="2:10" x14ac:dyDescent="0.25">
      <c r="B277" s="19" t="str">
        <f>Working!B279</f>
        <v>MX Firewall Licenses</v>
      </c>
      <c r="C277" s="20" t="str">
        <f>Working!C279</f>
        <v>LIC-MX68CW-SEC-3YR</v>
      </c>
      <c r="D277" s="21" t="str">
        <f>Working!D279</f>
        <v>Meraki MX68CW Advanced Security License and Support, 3YR</v>
      </c>
      <c r="E277" s="22" t="str">
        <f>Working!N279</f>
        <v>NA</v>
      </c>
      <c r="F277" s="22" t="e">
        <f>Working!#REF!</f>
        <v>#REF!</v>
      </c>
      <c r="G277" s="22">
        <f>Working!O279</f>
        <v>107577.34829566407</v>
      </c>
      <c r="H277" s="22" t="e">
        <f>Working!#REF!</f>
        <v>#REF!</v>
      </c>
      <c r="I277" s="22" t="str">
        <f>Working!P279</f>
        <v>NA</v>
      </c>
      <c r="J277" s="22" t="e">
        <f>Working!#REF!</f>
        <v>#REF!</v>
      </c>
    </row>
    <row r="278" spans="2:10" x14ac:dyDescent="0.25">
      <c r="B278" s="19" t="str">
        <f>Working!B280</f>
        <v>MX Firewall Licenses</v>
      </c>
      <c r="C278" s="20" t="str">
        <f>Working!C280</f>
        <v>LIC-MX68CW-SDW-3Y</v>
      </c>
      <c r="D278" s="21" t="str">
        <f>Working!D280</f>
        <v>Meraki MX68CW Secure SD-WAN Plus License and Support, 3YR</v>
      </c>
      <c r="E278" s="22" t="str">
        <f>Working!N280</f>
        <v>NA</v>
      </c>
      <c r="F278" s="22" t="e">
        <f>Working!#REF!</f>
        <v>#REF!</v>
      </c>
      <c r="G278" s="22">
        <f>Working!O280</f>
        <v>174097.48274590378</v>
      </c>
      <c r="H278" s="22" t="e">
        <f>Working!#REF!</f>
        <v>#REF!</v>
      </c>
      <c r="I278" s="22" t="str">
        <f>Working!P280</f>
        <v>NA</v>
      </c>
      <c r="J278" s="22" t="e">
        <f>Working!#REF!</f>
        <v>#REF!</v>
      </c>
    </row>
    <row r="279" spans="2:10" x14ac:dyDescent="0.25">
      <c r="B279" s="19" t="str">
        <f>Working!B281</f>
        <v>MX Firewall Licenses</v>
      </c>
      <c r="C279" s="20" t="str">
        <f>Working!C281</f>
        <v>LIC-MX68W-ENT-3YR</v>
      </c>
      <c r="D279" s="21" t="str">
        <f>Working!D281</f>
        <v>Meraki MX68W Enterprise License and Support, 3YR</v>
      </c>
      <c r="E279" s="22" t="str">
        <f>Working!N281</f>
        <v>NA</v>
      </c>
      <c r="F279" s="22" t="e">
        <f>Working!#REF!</f>
        <v>#REF!</v>
      </c>
      <c r="G279" s="22">
        <f>Working!O281</f>
        <v>46084.627785680408</v>
      </c>
      <c r="H279" s="22" t="e">
        <f>Working!#REF!</f>
        <v>#REF!</v>
      </c>
      <c r="I279" s="22" t="str">
        <f>Working!P281</f>
        <v>NA</v>
      </c>
      <c r="J279" s="22" t="e">
        <f>Working!#REF!</f>
        <v>#REF!</v>
      </c>
    </row>
    <row r="280" spans="2:10" x14ac:dyDescent="0.25">
      <c r="B280" s="19" t="str">
        <f>Working!B282</f>
        <v>MX Firewall Licenses</v>
      </c>
      <c r="C280" s="20" t="str">
        <f>Working!C282</f>
        <v>LIC-MX68W-SEC-3YR</v>
      </c>
      <c r="D280" s="21" t="str">
        <f>Working!D282</f>
        <v>Meraki MX68W Advanced Security License and Support, 3YR</v>
      </c>
      <c r="E280" s="22" t="str">
        <f>Working!N282</f>
        <v>NA</v>
      </c>
      <c r="F280" s="22" t="e">
        <f>Working!#REF!</f>
        <v>#REF!</v>
      </c>
      <c r="G280" s="22">
        <f>Working!O282</f>
        <v>92169.255571360816</v>
      </c>
      <c r="H280" s="22" t="e">
        <f>Working!#REF!</f>
        <v>#REF!</v>
      </c>
      <c r="I280" s="22" t="str">
        <f>Working!P282</f>
        <v>NA</v>
      </c>
      <c r="J280" s="22" t="e">
        <f>Working!#REF!</f>
        <v>#REF!</v>
      </c>
    </row>
    <row r="281" spans="2:10" x14ac:dyDescent="0.25">
      <c r="B281" s="19" t="str">
        <f>Working!B283</f>
        <v>MX Firewall Licenses</v>
      </c>
      <c r="C281" s="20" t="str">
        <f>Working!C283</f>
        <v>LIC-MX68W-SDW-3Y</v>
      </c>
      <c r="D281" s="21" t="str">
        <f>Working!D283</f>
        <v>Meraki MX68W Secure SD-WAN Plus License and Support, 3YR</v>
      </c>
      <c r="E281" s="22" t="str">
        <f>Working!N283</f>
        <v>NA</v>
      </c>
      <c r="F281" s="22" t="e">
        <f>Working!#REF!</f>
        <v>#REF!</v>
      </c>
      <c r="G281" s="22">
        <f>Working!O283</f>
        <v>153661.97608134447</v>
      </c>
      <c r="H281" s="22" t="e">
        <f>Working!#REF!</f>
        <v>#REF!</v>
      </c>
      <c r="I281" s="22" t="str">
        <f>Working!P283</f>
        <v>NA</v>
      </c>
      <c r="J281" s="22" t="e">
        <f>Working!#REF!</f>
        <v>#REF!</v>
      </c>
    </row>
    <row r="282" spans="2:10" x14ac:dyDescent="0.25">
      <c r="B282" s="19" t="str">
        <f>Working!B284</f>
        <v>MX Firewall Licenses</v>
      </c>
      <c r="C282" s="20" t="str">
        <f>Working!C284</f>
        <v>LIC-MX75-ENT-3Y</v>
      </c>
      <c r="D282" s="21" t="str">
        <f>Working!D284</f>
        <v>Meraki MX75 Enterprise License and Support, 3YR</v>
      </c>
      <c r="E282" s="22" t="str">
        <f>Working!N284</f>
        <v>NA</v>
      </c>
      <c r="F282" s="22" t="e">
        <f>Working!#REF!</f>
        <v>#REF!</v>
      </c>
      <c r="G282" s="22">
        <f>Working!O284</f>
        <v>102456.83409725515</v>
      </c>
      <c r="H282" s="22" t="e">
        <f>Working!#REF!</f>
        <v>#REF!</v>
      </c>
      <c r="I282" s="22" t="str">
        <f>Working!P284</f>
        <v>NA</v>
      </c>
      <c r="J282" s="22" t="e">
        <f>Working!#REF!</f>
        <v>#REF!</v>
      </c>
    </row>
    <row r="283" spans="2:10" x14ac:dyDescent="0.25">
      <c r="B283" s="19" t="str">
        <f>Working!B285</f>
        <v>MX Firewall Licenses</v>
      </c>
      <c r="C283" s="20" t="str">
        <f>Working!C285</f>
        <v>LIC-MX75-SEC-3Y</v>
      </c>
      <c r="D283" s="21" t="str">
        <f>Working!D285</f>
        <v>Meraki MX75 Advanced Security License and Support, 3YR</v>
      </c>
      <c r="E283" s="22" t="str">
        <f>Working!N285</f>
        <v>NA</v>
      </c>
      <c r="F283" s="22" t="e">
        <f>Working!#REF!</f>
        <v>#REF!</v>
      </c>
      <c r="G283" s="22">
        <f>Working!O285</f>
        <v>204867.11806543384</v>
      </c>
      <c r="H283" s="22" t="e">
        <f>Working!#REF!</f>
        <v>#REF!</v>
      </c>
      <c r="I283" s="22" t="str">
        <f>Working!P285</f>
        <v>NA</v>
      </c>
      <c r="J283" s="22" t="e">
        <f>Working!#REF!</f>
        <v>#REF!</v>
      </c>
    </row>
    <row r="284" spans="2:10" x14ac:dyDescent="0.25">
      <c r="B284" s="19" t="str">
        <f>Working!B286</f>
        <v>MX Firewall Licenses</v>
      </c>
      <c r="C284" s="20" t="str">
        <f>Working!C286</f>
        <v>LIC-MX75-SDW-3Y</v>
      </c>
      <c r="D284" s="21" t="str">
        <f>Working!D286</f>
        <v>Meraki MX75 Secure SD-WAN Plus License and Support, 3YR</v>
      </c>
      <c r="E284" s="22" t="str">
        <f>Working!N286</f>
        <v>NA</v>
      </c>
      <c r="F284" s="22" t="e">
        <f>Working!#REF!</f>
        <v>#REF!</v>
      </c>
      <c r="G284" s="22">
        <f>Working!O286</f>
        <v>353268.92956114007</v>
      </c>
      <c r="H284" s="22" t="e">
        <f>Working!#REF!</f>
        <v>#REF!</v>
      </c>
      <c r="I284" s="22" t="str">
        <f>Working!P286</f>
        <v>NA</v>
      </c>
      <c r="J284" s="22" t="e">
        <f>Working!#REF!</f>
        <v>#REF!</v>
      </c>
    </row>
    <row r="285" spans="2:10" x14ac:dyDescent="0.25">
      <c r="B285" s="19" t="str">
        <f>Working!B287</f>
        <v>MX Firewall Licenses</v>
      </c>
      <c r="C285" s="20" t="str">
        <f>Working!C287</f>
        <v>LIC-MX85-ENT-3Y</v>
      </c>
      <c r="D285" s="21" t="str">
        <f>Working!D287</f>
        <v>Meraki MX85 Enterprise License and Support, 3YR</v>
      </c>
      <c r="E285" s="22" t="str">
        <f>Working!N287</f>
        <v>NA</v>
      </c>
      <c r="F285" s="22" t="e">
        <f>Working!#REF!</f>
        <v>#REF!</v>
      </c>
      <c r="G285" s="22">
        <f>Working!O287</f>
        <v>128012.85496022337</v>
      </c>
      <c r="H285" s="22" t="e">
        <f>Working!#REF!</f>
        <v>#REF!</v>
      </c>
      <c r="I285" s="22" t="str">
        <f>Working!P287</f>
        <v>NA</v>
      </c>
      <c r="J285" s="22" t="e">
        <f>Working!#REF!</f>
        <v>#REF!</v>
      </c>
    </row>
    <row r="286" spans="2:10" x14ac:dyDescent="0.25">
      <c r="B286" s="19" t="str">
        <f>Working!B288</f>
        <v>MX Firewall Licenses</v>
      </c>
      <c r="C286" s="20" t="str">
        <f>Working!C288</f>
        <v>LIC-MX85-SEC-3Y</v>
      </c>
      <c r="D286" s="21" t="str">
        <f>Working!D288</f>
        <v>Meraki MX85 Advanced Security License and Support, 3YR</v>
      </c>
      <c r="E286" s="22" t="str">
        <f>Working!N288</f>
        <v>NA</v>
      </c>
      <c r="F286" s="22" t="e">
        <f>Working!#REF!</f>
        <v>#REF!</v>
      </c>
      <c r="G286" s="22">
        <f>Working!O288</f>
        <v>255979.15979137033</v>
      </c>
      <c r="H286" s="22" t="e">
        <f>Working!#REF!</f>
        <v>#REF!</v>
      </c>
      <c r="I286" s="22" t="str">
        <f>Working!P288</f>
        <v>NA</v>
      </c>
      <c r="J286" s="22" t="e">
        <f>Working!#REF!</f>
        <v>#REF!</v>
      </c>
    </row>
    <row r="287" spans="2:10" x14ac:dyDescent="0.25">
      <c r="B287" s="19" t="str">
        <f>Working!B289</f>
        <v>MX Firewall Licenses</v>
      </c>
      <c r="C287" s="20" t="str">
        <f>Working!C289</f>
        <v>LIC-MX85-SDW-3Y</v>
      </c>
      <c r="D287" s="21" t="str">
        <f>Working!D289</f>
        <v>Meraki MX85 Secure SD-WAN Plus License and Support, 3YR</v>
      </c>
      <c r="E287" s="22" t="str">
        <f>Working!N289</f>
        <v>NA</v>
      </c>
      <c r="F287" s="22" t="e">
        <f>Working!#REF!</f>
        <v>#REF!</v>
      </c>
      <c r="G287" s="22">
        <f>Working!O289</f>
        <v>412247.94310099568</v>
      </c>
      <c r="H287" s="22" t="e">
        <f>Working!#REF!</f>
        <v>#REF!</v>
      </c>
      <c r="I287" s="22" t="str">
        <f>Working!P289</f>
        <v>NA</v>
      </c>
      <c r="J287" s="22" t="e">
        <f>Working!#REF!</f>
        <v>#REF!</v>
      </c>
    </row>
    <row r="288" spans="2:10" x14ac:dyDescent="0.25">
      <c r="B288" s="19" t="str">
        <f>Working!B290</f>
        <v>MX Firewall Licenses</v>
      </c>
      <c r="C288" s="20" t="str">
        <f>Working!C290</f>
        <v>LIC-MX95-ENT-3Y</v>
      </c>
      <c r="D288" s="21" t="str">
        <f>Working!D290</f>
        <v>Meraki MX95 Enterprise License and Support, 3YR</v>
      </c>
      <c r="E288" s="22" t="str">
        <f>Working!N290</f>
        <v>NA</v>
      </c>
      <c r="F288" s="22" t="e">
        <f>Working!#REF!</f>
        <v>#REF!</v>
      </c>
      <c r="G288" s="22">
        <f>Working!O290</f>
        <v>255979.15979137033</v>
      </c>
      <c r="H288" s="22" t="e">
        <f>Working!#REF!</f>
        <v>#REF!</v>
      </c>
      <c r="I288" s="22" t="str">
        <f>Working!P290</f>
        <v>NA</v>
      </c>
      <c r="J288" s="22" t="e">
        <f>Working!#REF!</f>
        <v>#REF!</v>
      </c>
    </row>
    <row r="289" spans="2:10" x14ac:dyDescent="0.25">
      <c r="B289" s="19" t="str">
        <f>Working!B291</f>
        <v>MX Firewall Licenses</v>
      </c>
      <c r="C289" s="20" t="str">
        <f>Working!C291</f>
        <v>LIC-MX95-SEC-3Y</v>
      </c>
      <c r="D289" s="21" t="str">
        <f>Working!D291</f>
        <v>Meraki MX95 Advanced Security License and Support, 3YR</v>
      </c>
      <c r="E289" s="22" t="str">
        <f>Working!N291</f>
        <v>NA</v>
      </c>
      <c r="F289" s="22" t="e">
        <f>Working!#REF!</f>
        <v>#REF!</v>
      </c>
      <c r="G289" s="22">
        <f>Working!O291</f>
        <v>512051.41984089348</v>
      </c>
      <c r="H289" s="22" t="e">
        <f>Working!#REF!</f>
        <v>#REF!</v>
      </c>
      <c r="I289" s="22" t="str">
        <f>Working!P291</f>
        <v>NA</v>
      </c>
      <c r="J289" s="22" t="e">
        <f>Working!#REF!</f>
        <v>#REF!</v>
      </c>
    </row>
    <row r="290" spans="2:10" x14ac:dyDescent="0.25">
      <c r="B290" s="19" t="str">
        <f>Working!B292</f>
        <v>MX Firewall Licenses</v>
      </c>
      <c r="C290" s="20" t="str">
        <f>Working!C292</f>
        <v>LIC-MX95-SDW-3Y</v>
      </c>
      <c r="D290" s="21" t="str">
        <f>Working!D292</f>
        <v>Meraki MX95 Secure SD-WAN Plus License and Support, 3YR</v>
      </c>
      <c r="E290" s="22" t="str">
        <f>Working!N292</f>
        <v>NA</v>
      </c>
      <c r="F290" s="22" t="e">
        <f>Working!#REF!</f>
        <v>#REF!</v>
      </c>
      <c r="G290" s="22">
        <f>Working!O292</f>
        <v>706677.50950950955</v>
      </c>
      <c r="H290" s="22" t="e">
        <f>Working!#REF!</f>
        <v>#REF!</v>
      </c>
      <c r="I290" s="22" t="str">
        <f>Working!P292</f>
        <v>NA</v>
      </c>
      <c r="J290" s="22" t="e">
        <f>Working!#REF!</f>
        <v>#REF!</v>
      </c>
    </row>
    <row r="291" spans="2:10" x14ac:dyDescent="0.25">
      <c r="B291" s="19" t="str">
        <f>Working!B293</f>
        <v>MX Firewall Licenses</v>
      </c>
      <c r="C291" s="20" t="str">
        <f>Working!C293</f>
        <v>LIC-MX105-ENT-3Y</v>
      </c>
      <c r="D291" s="21" t="str">
        <f>Working!D293</f>
        <v>Meraki MX105 Enterprise License and Support, 3YR</v>
      </c>
      <c r="E291" s="22" t="str">
        <f>Working!N293</f>
        <v>NA</v>
      </c>
      <c r="F291" s="22" t="e">
        <f>Working!#REF!</f>
        <v>#REF!</v>
      </c>
      <c r="G291" s="22">
        <f>Working!O293</f>
        <v>384085.11500974657</v>
      </c>
      <c r="H291" s="22" t="e">
        <f>Working!#REF!</f>
        <v>#REF!</v>
      </c>
      <c r="I291" s="22" t="str">
        <f>Working!P293</f>
        <v>NA</v>
      </c>
      <c r="J291" s="22" t="e">
        <f>Working!#REF!</f>
        <v>#REF!</v>
      </c>
    </row>
    <row r="292" spans="2:10" x14ac:dyDescent="0.25">
      <c r="B292" s="19" t="str">
        <f>Working!B294</f>
        <v>MX Firewall Licenses</v>
      </c>
      <c r="C292" s="20" t="str">
        <f>Working!C294</f>
        <v>LIC-MX105-SEC-3Y</v>
      </c>
      <c r="D292" s="21" t="str">
        <f>Working!D294</f>
        <v>Meraki MX105 Advanced Security License and Support, 3YR</v>
      </c>
      <c r="E292" s="22" t="str">
        <f>Working!N294</f>
        <v>NA</v>
      </c>
      <c r="F292" s="22" t="e">
        <f>Working!#REF!</f>
        <v>#REF!</v>
      </c>
      <c r="G292" s="22">
        <f>Working!O294</f>
        <v>768030.57963226375</v>
      </c>
      <c r="H292" s="22" t="e">
        <f>Working!#REF!</f>
        <v>#REF!</v>
      </c>
      <c r="I292" s="22" t="str">
        <f>Working!P294</f>
        <v>NA</v>
      </c>
      <c r="J292" s="22" t="e">
        <f>Working!#REF!</f>
        <v>#REF!</v>
      </c>
    </row>
    <row r="293" spans="2:10" x14ac:dyDescent="0.25">
      <c r="B293" s="19" t="str">
        <f>Working!B295</f>
        <v>MX Firewall Licenses</v>
      </c>
      <c r="C293" s="20" t="str">
        <f>Working!C295</f>
        <v>LIC-MX105-SDW-3Y</v>
      </c>
      <c r="D293" s="21" t="str">
        <f>Working!D295</f>
        <v>Meraki MX105 Secure SD-WAN Plus License and Support, 3YR</v>
      </c>
      <c r="E293" s="22" t="str">
        <f>Working!N295</f>
        <v>NA</v>
      </c>
      <c r="F293" s="22" t="e">
        <f>Working!#REF!</f>
        <v>#REF!</v>
      </c>
      <c r="G293" s="22">
        <f>Working!O295</f>
        <v>1001107.0759180232</v>
      </c>
      <c r="H293" s="22" t="e">
        <f>Working!#REF!</f>
        <v>#REF!</v>
      </c>
      <c r="I293" s="22" t="str">
        <f>Working!P295</f>
        <v>NA</v>
      </c>
      <c r="J293" s="22" t="e">
        <f>Working!#REF!</f>
        <v>#REF!</v>
      </c>
    </row>
    <row r="294" spans="2:10" x14ac:dyDescent="0.25">
      <c r="B294" s="19" t="str">
        <f>Working!B296</f>
        <v>MX Firewall Licenses</v>
      </c>
      <c r="C294" s="20" t="str">
        <f>Working!C296</f>
        <v>LIC-MX250-ENT-3YR</v>
      </c>
      <c r="D294" s="21" t="str">
        <f>Working!D296</f>
        <v>Meraki MX250 Enterprise License and Support, 3YR</v>
      </c>
      <c r="E294" s="22" t="str">
        <f>Working!N296</f>
        <v>NA</v>
      </c>
      <c r="F294" s="22" t="e">
        <f>Working!#REF!</f>
        <v>#REF!</v>
      </c>
      <c r="G294" s="22">
        <f>Working!O296</f>
        <v>512051.41984089348</v>
      </c>
      <c r="H294" s="22" t="e">
        <f>Working!#REF!</f>
        <v>#REF!</v>
      </c>
      <c r="I294" s="22" t="str">
        <f>Working!P296</f>
        <v>NA</v>
      </c>
      <c r="J294" s="22" t="e">
        <f>Working!#REF!</f>
        <v>#REF!</v>
      </c>
    </row>
    <row r="295" spans="2:10" x14ac:dyDescent="0.25">
      <c r="B295" s="19" t="str">
        <f>Working!B297</f>
        <v>MX Firewall Licenses</v>
      </c>
      <c r="C295" s="20" t="str">
        <f>Working!C297</f>
        <v>LIC-MX250-SEC-3YR</v>
      </c>
      <c r="D295" s="21" t="str">
        <f>Working!D297</f>
        <v>Meraki MX250 Advanced Security License and Support, 3YR</v>
      </c>
      <c r="E295" s="22" t="str">
        <f>Working!N297</f>
        <v>NA</v>
      </c>
      <c r="F295" s="22" t="e">
        <f>Working!#REF!</f>
        <v>#REF!</v>
      </c>
      <c r="G295" s="22">
        <f>Working!O297</f>
        <v>1024149.3898108634</v>
      </c>
      <c r="H295" s="22" t="e">
        <f>Working!#REF!</f>
        <v>#REF!</v>
      </c>
      <c r="I295" s="22" t="str">
        <f>Working!P297</f>
        <v>NA</v>
      </c>
      <c r="J295" s="22" t="e">
        <f>Working!#REF!</f>
        <v>#REF!</v>
      </c>
    </row>
    <row r="296" spans="2:10" x14ac:dyDescent="0.25">
      <c r="B296" s="19" t="str">
        <f>Working!B298</f>
        <v>MX Firewall Licenses</v>
      </c>
      <c r="C296" s="20" t="str">
        <f>Working!C298</f>
        <v>LIC-MX250-SDW-3Y</v>
      </c>
      <c r="D296" s="21" t="str">
        <f>Working!D298</f>
        <v>Meraki MX250 Secure SD-WAN Plus License and Support, 3YR</v>
      </c>
      <c r="E296" s="22" t="str">
        <f>Working!N298</f>
        <v>NA</v>
      </c>
      <c r="F296" s="22" t="e">
        <f>Working!#REF!</f>
        <v>#REF!</v>
      </c>
      <c r="G296" s="22">
        <f>Working!O298</f>
        <v>1766623.9485801589</v>
      </c>
      <c r="H296" s="22" t="e">
        <f>Working!#REF!</f>
        <v>#REF!</v>
      </c>
      <c r="I296" s="22" t="str">
        <f>Working!P298</f>
        <v>NA</v>
      </c>
      <c r="J296" s="22" t="e">
        <f>Working!#REF!</f>
        <v>#REF!</v>
      </c>
    </row>
    <row r="297" spans="2:10" x14ac:dyDescent="0.25">
      <c r="B297" s="19" t="str">
        <f>Working!B299</f>
        <v>MX Firewall Licenses</v>
      </c>
      <c r="C297" s="20" t="str">
        <f>Working!C299</f>
        <v>LIC-MX450-ENT-3YR</v>
      </c>
      <c r="D297" s="21" t="str">
        <f>Working!D299</f>
        <v>Meraki MX450 Enterprise License and Support, 3YR</v>
      </c>
      <c r="E297" s="22" t="str">
        <f>Working!N299</f>
        <v>NA</v>
      </c>
      <c r="F297" s="22" t="e">
        <f>Working!#REF!</f>
        <v>#REF!</v>
      </c>
      <c r="G297" s="22">
        <f>Working!O299</f>
        <v>1024149.3898108634</v>
      </c>
      <c r="H297" s="22" t="e">
        <f>Working!#REF!</f>
        <v>#REF!</v>
      </c>
      <c r="I297" s="22" t="str">
        <f>Working!P299</f>
        <v>NA</v>
      </c>
      <c r="J297" s="22" t="e">
        <f>Working!#REF!</f>
        <v>#REF!</v>
      </c>
    </row>
    <row r="298" spans="2:10" x14ac:dyDescent="0.25">
      <c r="B298" s="19" t="str">
        <f>Working!B300</f>
        <v>MX Firewall Licenses</v>
      </c>
      <c r="C298" s="20" t="str">
        <f>Working!C300</f>
        <v>LIC-MX450-SEC-3YR</v>
      </c>
      <c r="D298" s="21" t="str">
        <f>Working!D300</f>
        <v>Meraki MX450 Advanced Security License and Support, 3YR</v>
      </c>
      <c r="E298" s="22" t="str">
        <f>Working!N300</f>
        <v>NA</v>
      </c>
      <c r="F298" s="22" t="e">
        <f>Working!#REF!</f>
        <v>#REF!</v>
      </c>
      <c r="G298" s="22">
        <f>Working!O300</f>
        <v>2048252.2294926504</v>
      </c>
      <c r="H298" s="22" t="e">
        <f>Working!#REF!</f>
        <v>#REF!</v>
      </c>
      <c r="I298" s="22" t="str">
        <f>Working!P300</f>
        <v>NA</v>
      </c>
      <c r="J298" s="22" t="e">
        <f>Working!#REF!</f>
        <v>#REF!</v>
      </c>
    </row>
    <row r="299" spans="2:10" x14ac:dyDescent="0.25">
      <c r="B299" s="19" t="str">
        <f>Working!B301</f>
        <v>MX Firewall Licenses</v>
      </c>
      <c r="C299" s="20" t="str">
        <f>Working!C301</f>
        <v>LIC-MX450-SDW-3Y</v>
      </c>
      <c r="D299" s="21" t="str">
        <f>Working!D301</f>
        <v>Meraki MX450 Secure SD-WAN Plus License and Support, 3YR</v>
      </c>
      <c r="E299" s="22" t="str">
        <f>Working!N301</f>
        <v>NA</v>
      </c>
      <c r="F299" s="22" t="e">
        <f>Working!#REF!</f>
        <v>#REF!</v>
      </c>
      <c r="G299" s="22">
        <f>Working!O301</f>
        <v>3533108.2467730884</v>
      </c>
      <c r="H299" s="22" t="e">
        <f>Working!#REF!</f>
        <v>#REF!</v>
      </c>
      <c r="I299" s="22" t="str">
        <f>Working!P301</f>
        <v>NA</v>
      </c>
      <c r="J299" s="22" t="e">
        <f>Working!#REF!</f>
        <v>#REF!</v>
      </c>
    </row>
    <row r="300" spans="2:10" x14ac:dyDescent="0.25">
      <c r="B300" s="19" t="str">
        <f>Working!B302</f>
        <v>MX Firewall Licenses</v>
      </c>
      <c r="C300" s="20" t="str">
        <f>Working!C302</f>
        <v>LIC-MX67-ENT-5YR</v>
      </c>
      <c r="D300" s="21" t="str">
        <f>Working!D302</f>
        <v>Meraki MX67 Enterprise License and Support, 5YR</v>
      </c>
      <c r="E300" s="22" t="str">
        <f>Working!N302</f>
        <v>NA</v>
      </c>
      <c r="F300" s="22" t="e">
        <f>Working!#REF!</f>
        <v>#REF!</v>
      </c>
      <c r="G300" s="22" t="str">
        <f>Working!O302</f>
        <v>NA</v>
      </c>
      <c r="H300" s="22" t="e">
        <f>Working!#REF!</f>
        <v>#REF!</v>
      </c>
      <c r="I300" s="22">
        <f>Working!P302</f>
        <v>39793.462818707558</v>
      </c>
      <c r="J300" s="22" t="e">
        <f>Working!#REF!</f>
        <v>#REF!</v>
      </c>
    </row>
    <row r="301" spans="2:10" x14ac:dyDescent="0.25">
      <c r="B301" s="19" t="str">
        <f>Working!B303</f>
        <v>MX Firewall Licenses</v>
      </c>
      <c r="C301" s="20" t="str">
        <f>Working!C303</f>
        <v>LIC-MX67-SEC-5YR</v>
      </c>
      <c r="D301" s="21" t="str">
        <f>Working!D303</f>
        <v>Meraki MX67 Advanced Security License and Support, 5YR</v>
      </c>
      <c r="E301" s="22" t="str">
        <f>Working!N303</f>
        <v>NA</v>
      </c>
      <c r="F301" s="22" t="e">
        <f>Working!#REF!</f>
        <v>#REF!</v>
      </c>
      <c r="G301" s="22" t="str">
        <f>Working!O303</f>
        <v>NA</v>
      </c>
      <c r="H301" s="22" t="e">
        <f>Working!#REF!</f>
        <v>#REF!</v>
      </c>
      <c r="I301" s="22">
        <f>Working!P303</f>
        <v>79555.909688218919</v>
      </c>
      <c r="J301" s="22" t="e">
        <f>Working!#REF!</f>
        <v>#REF!</v>
      </c>
    </row>
    <row r="302" spans="2:10" x14ac:dyDescent="0.25">
      <c r="B302" s="19" t="str">
        <f>Working!B304</f>
        <v>MX Firewall Licenses</v>
      </c>
      <c r="C302" s="20" t="str">
        <f>Working!C304</f>
        <v>LIC-MX67-SDW-5Y</v>
      </c>
      <c r="D302" s="21" t="str">
        <f>Working!D304</f>
        <v>Meraki MX67 Secure SD-WAN Plus License and Support, 5YR</v>
      </c>
      <c r="E302" s="22" t="str">
        <f>Working!N304</f>
        <v>NA</v>
      </c>
      <c r="F302" s="22" t="e">
        <f>Working!#REF!</f>
        <v>#REF!</v>
      </c>
      <c r="G302" s="22" t="str">
        <f>Working!O304</f>
        <v>NA</v>
      </c>
      <c r="H302" s="22" t="e">
        <f>Working!#REF!</f>
        <v>#REF!</v>
      </c>
      <c r="I302" s="22">
        <f>Working!P304</f>
        <v>112463.83178537304</v>
      </c>
      <c r="J302" s="22" t="e">
        <f>Working!#REF!</f>
        <v>#REF!</v>
      </c>
    </row>
    <row r="303" spans="2:10" x14ac:dyDescent="0.25">
      <c r="B303" s="19" t="str">
        <f>Working!B305</f>
        <v>MX Firewall Licenses</v>
      </c>
      <c r="C303" s="20" t="str">
        <f>Working!C305</f>
        <v>LIC-MX67C-ENT-5YR</v>
      </c>
      <c r="D303" s="21" t="str">
        <f>Working!D305</f>
        <v>Meraki MX67C Enterprise License and Support, 5YR</v>
      </c>
      <c r="E303" s="22" t="str">
        <f>Working!N305</f>
        <v>NA</v>
      </c>
      <c r="F303" s="22" t="e">
        <f>Working!#REF!</f>
        <v>#REF!</v>
      </c>
      <c r="G303" s="22" t="str">
        <f>Working!O305</f>
        <v>NA</v>
      </c>
      <c r="H303" s="22" t="e">
        <f>Working!#REF!</f>
        <v>#REF!</v>
      </c>
      <c r="I303" s="22">
        <f>Working!P305</f>
        <v>48384.880746051283</v>
      </c>
      <c r="J303" s="22" t="e">
        <f>Working!#REF!</f>
        <v>#REF!</v>
      </c>
    </row>
    <row r="304" spans="2:10" x14ac:dyDescent="0.25">
      <c r="B304" s="19" t="str">
        <f>Working!B306</f>
        <v>MX Firewall Licenses</v>
      </c>
      <c r="C304" s="20" t="str">
        <f>Working!C306</f>
        <v>LIC-MX67C-SEC-5YR</v>
      </c>
      <c r="D304" s="21" t="str">
        <f>Working!D306</f>
        <v>Meraki MX67C Advanced Security License and Support, 5YR</v>
      </c>
      <c r="E304" s="22" t="str">
        <f>Working!N306</f>
        <v>NA</v>
      </c>
      <c r="F304" s="22" t="e">
        <f>Working!#REF!</f>
        <v>#REF!</v>
      </c>
      <c r="G304" s="22" t="str">
        <f>Working!O306</f>
        <v>NA</v>
      </c>
      <c r="H304" s="22" t="e">
        <f>Working!#REF!</f>
        <v>#REF!</v>
      </c>
      <c r="I304" s="22">
        <f>Working!P306</f>
        <v>96645.697695317795</v>
      </c>
      <c r="J304" s="22" t="e">
        <f>Working!#REF!</f>
        <v>#REF!</v>
      </c>
    </row>
    <row r="305" spans="2:10" x14ac:dyDescent="0.25">
      <c r="B305" s="19" t="str">
        <f>Working!B307</f>
        <v>MX Firewall Licenses</v>
      </c>
      <c r="C305" s="20" t="str">
        <f>Working!C307</f>
        <v>LIC-MX67C-SDW-5Y</v>
      </c>
      <c r="D305" s="21" t="str">
        <f>Working!D307</f>
        <v>Meraki MX67C Secure SD-WAN Plus License and Support, 5YR</v>
      </c>
      <c r="E305" s="22" t="str">
        <f>Working!N307</f>
        <v>NA</v>
      </c>
      <c r="F305" s="22" t="e">
        <f>Working!#REF!</f>
        <v>#REF!</v>
      </c>
      <c r="G305" s="22" t="str">
        <f>Working!O307</f>
        <v>NA</v>
      </c>
      <c r="H305" s="22" t="e">
        <f>Working!#REF!</f>
        <v>#REF!</v>
      </c>
      <c r="I305" s="22">
        <f>Working!P307</f>
        <v>164942.81782532096</v>
      </c>
      <c r="J305" s="22" t="e">
        <f>Working!#REF!</f>
        <v>#REF!</v>
      </c>
    </row>
    <row r="306" spans="2:10" x14ac:dyDescent="0.25">
      <c r="B306" s="19" t="str">
        <f>Working!B308</f>
        <v>MX Firewall Licenses</v>
      </c>
      <c r="C306" s="20" t="str">
        <f>Working!C308</f>
        <v>LIC-MX67W-ENT-5YR</v>
      </c>
      <c r="D306" s="21" t="str">
        <f>Working!D308</f>
        <v>Meraki MX67W Enterprise License and Support, 5YR</v>
      </c>
      <c r="E306" s="22" t="str">
        <f>Working!N308</f>
        <v>NA</v>
      </c>
      <c r="F306" s="22" t="e">
        <f>Working!#REF!</f>
        <v>#REF!</v>
      </c>
      <c r="G306" s="22" t="str">
        <f>Working!O308</f>
        <v>NA</v>
      </c>
      <c r="H306" s="22" t="e">
        <f>Working!#REF!</f>
        <v>#REF!</v>
      </c>
      <c r="I306" s="22">
        <f>Working!P308</f>
        <v>42677.946093952909</v>
      </c>
      <c r="J306" s="22" t="e">
        <f>Working!#REF!</f>
        <v>#REF!</v>
      </c>
    </row>
    <row r="307" spans="2:10" x14ac:dyDescent="0.25">
      <c r="B307" s="19" t="str">
        <f>Working!B309</f>
        <v>MX Firewall Licenses</v>
      </c>
      <c r="C307" s="20" t="str">
        <f>Working!C309</f>
        <v>LIC-MX67W-SEC-5YR</v>
      </c>
      <c r="D307" s="21" t="str">
        <f>Working!D309</f>
        <v>Meraki MX67W Advanced Security License and Support, 5YR</v>
      </c>
      <c r="E307" s="22" t="str">
        <f>Working!N309</f>
        <v>NA</v>
      </c>
      <c r="F307" s="22" t="e">
        <f>Working!#REF!</f>
        <v>#REF!</v>
      </c>
      <c r="G307" s="22" t="str">
        <f>Working!O309</f>
        <v>NA</v>
      </c>
      <c r="H307" s="22" t="e">
        <f>Working!#REF!</f>
        <v>#REF!</v>
      </c>
      <c r="I307" s="22">
        <f>Working!P309</f>
        <v>85262.844340317271</v>
      </c>
      <c r="J307" s="22" t="e">
        <f>Working!#REF!</f>
        <v>#REF!</v>
      </c>
    </row>
    <row r="308" spans="2:10" x14ac:dyDescent="0.25">
      <c r="B308" s="19" t="str">
        <f>Working!B310</f>
        <v>MX Firewall Licenses</v>
      </c>
      <c r="C308" s="20" t="str">
        <f>Working!C310</f>
        <v>LIC-MX67W-SDW-5Y</v>
      </c>
      <c r="D308" s="21" t="str">
        <f>Working!D310</f>
        <v>Meraki MX67W Secure SD-WAN Plus License and Support, 5YR</v>
      </c>
      <c r="E308" s="22" t="str">
        <f>Working!N310</f>
        <v>NA</v>
      </c>
      <c r="F308" s="22" t="e">
        <f>Working!#REF!</f>
        <v>#REF!</v>
      </c>
      <c r="G308" s="22" t="str">
        <f>Working!O310</f>
        <v>NA</v>
      </c>
      <c r="H308" s="22" t="e">
        <f>Working!#REF!</f>
        <v>#REF!</v>
      </c>
      <c r="I308" s="22">
        <f>Working!P310</f>
        <v>118636.0056754142</v>
      </c>
      <c r="J308" s="22" t="e">
        <f>Working!#REF!</f>
        <v>#REF!</v>
      </c>
    </row>
    <row r="309" spans="2:10" x14ac:dyDescent="0.25">
      <c r="B309" s="19" t="str">
        <f>Working!B311</f>
        <v>MX Firewall Licenses</v>
      </c>
      <c r="C309" s="20" t="str">
        <f>Working!C311</f>
        <v>LIC-MX68-ENT-5YR</v>
      </c>
      <c r="D309" s="21" t="str">
        <f>Working!D311</f>
        <v>Meraki MX68 Enterprise License and Support, 5YR</v>
      </c>
      <c r="E309" s="22" t="str">
        <f>Working!N311</f>
        <v>NA</v>
      </c>
      <c r="F309" s="22" t="e">
        <f>Working!#REF!</f>
        <v>#REF!</v>
      </c>
      <c r="G309" s="22" t="str">
        <f>Working!O311</f>
        <v>NA</v>
      </c>
      <c r="H309" s="22" t="e">
        <f>Working!#REF!</f>
        <v>#REF!</v>
      </c>
      <c r="I309" s="22">
        <f>Working!P311</f>
        <v>42677.946093952909</v>
      </c>
      <c r="J309" s="22" t="e">
        <f>Working!#REF!</f>
        <v>#REF!</v>
      </c>
    </row>
    <row r="310" spans="2:10" x14ac:dyDescent="0.25">
      <c r="B310" s="19" t="str">
        <f>Working!B312</f>
        <v>MX Firewall Licenses</v>
      </c>
      <c r="C310" s="20" t="str">
        <f>Working!C312</f>
        <v>LIC-MX68-SEC-5YR</v>
      </c>
      <c r="D310" s="21" t="str">
        <f>Working!D312</f>
        <v>Meraki MX68 Advanced Security License and Support, 5YR</v>
      </c>
      <c r="E310" s="22" t="str">
        <f>Working!N312</f>
        <v>NA</v>
      </c>
      <c r="F310" s="22" t="e">
        <f>Working!#REF!</f>
        <v>#REF!</v>
      </c>
      <c r="G310" s="22" t="str">
        <f>Working!O312</f>
        <v>NA</v>
      </c>
      <c r="H310" s="22" t="e">
        <f>Working!#REF!</f>
        <v>#REF!</v>
      </c>
      <c r="I310" s="22">
        <f>Working!P312</f>
        <v>85262.844340317271</v>
      </c>
      <c r="J310" s="22" t="e">
        <f>Working!#REF!</f>
        <v>#REF!</v>
      </c>
    </row>
    <row r="311" spans="2:10" x14ac:dyDescent="0.25">
      <c r="B311" s="19" t="str">
        <f>Working!B313</f>
        <v>MX Firewall Licenses</v>
      </c>
      <c r="C311" s="20" t="str">
        <f>Working!C313</f>
        <v>LIC-MX68-SDW-5Y</v>
      </c>
      <c r="D311" s="21" t="str">
        <f>Working!D313</f>
        <v>Meraki MX68 Secure SD-WAN Plus License and Support, 5YR</v>
      </c>
      <c r="E311" s="22" t="str">
        <f>Working!N313</f>
        <v>NA</v>
      </c>
      <c r="F311" s="22" t="e">
        <f>Working!#REF!</f>
        <v>#REF!</v>
      </c>
      <c r="G311" s="22" t="str">
        <f>Working!O313</f>
        <v>NA</v>
      </c>
      <c r="H311" s="22" t="e">
        <f>Working!#REF!</f>
        <v>#REF!</v>
      </c>
      <c r="I311" s="22">
        <f>Working!P313</f>
        <v>147822.01386902589</v>
      </c>
      <c r="J311" s="22" t="e">
        <f>Working!#REF!</f>
        <v>#REF!</v>
      </c>
    </row>
    <row r="312" spans="2:10" x14ac:dyDescent="0.25">
      <c r="B312" s="19" t="str">
        <f>Working!B314</f>
        <v>MX Firewall Licenses</v>
      </c>
      <c r="C312" s="20" t="str">
        <f>Working!C314</f>
        <v>LIC-MX68CW-ENT-5YR</v>
      </c>
      <c r="D312" s="21" t="str">
        <f>Working!D314</f>
        <v>Meraki MX68CW Enterprise License and Support, 5YR</v>
      </c>
      <c r="E312" s="22" t="str">
        <f>Working!N314</f>
        <v>NA</v>
      </c>
      <c r="F312" s="22" t="e">
        <f>Working!#REF!</f>
        <v>#REF!</v>
      </c>
      <c r="G312" s="22" t="str">
        <f>Working!O314</f>
        <v>NA</v>
      </c>
      <c r="H312" s="22" t="e">
        <f>Working!#REF!</f>
        <v>#REF!</v>
      </c>
      <c r="I312" s="22">
        <f>Working!P314</f>
        <v>59674.686253463246</v>
      </c>
      <c r="J312" s="22" t="e">
        <f>Working!#REF!</f>
        <v>#REF!</v>
      </c>
    </row>
    <row r="313" spans="2:10" x14ac:dyDescent="0.25">
      <c r="B313" s="19" t="str">
        <f>Working!B315</f>
        <v>MX Firewall Licenses</v>
      </c>
      <c r="C313" s="20" t="str">
        <f>Working!C315</f>
        <v>LIC-MX68CW-SEC-5YR</v>
      </c>
      <c r="D313" s="21" t="str">
        <f>Working!D315</f>
        <v>Meraki MX68CW Advanced Security License and Support, 5YR</v>
      </c>
      <c r="E313" s="22" t="str">
        <f>Working!N315</f>
        <v>NA</v>
      </c>
      <c r="F313" s="22" t="e">
        <f>Working!#REF!</f>
        <v>#REF!</v>
      </c>
      <c r="G313" s="22" t="str">
        <f>Working!O315</f>
        <v>NA</v>
      </c>
      <c r="H313" s="22" t="e">
        <f>Working!#REF!</f>
        <v>#REF!</v>
      </c>
      <c r="I313" s="22">
        <f>Working!P315</f>
        <v>119442.42035451505</v>
      </c>
      <c r="J313" s="22" t="e">
        <f>Working!#REF!</f>
        <v>#REF!</v>
      </c>
    </row>
    <row r="314" spans="2:10" x14ac:dyDescent="0.25">
      <c r="B314" s="19" t="str">
        <f>Working!B316</f>
        <v>MX Firewall Licenses</v>
      </c>
      <c r="C314" s="20" t="str">
        <f>Working!C316</f>
        <v>LIC-MX68CW-SDW-5Y</v>
      </c>
      <c r="D314" s="21" t="str">
        <f>Working!D316</f>
        <v>Meraki MX68CW Secure SD-WAN Plus License and Support, 5YR</v>
      </c>
      <c r="E314" s="22" t="str">
        <f>Working!N316</f>
        <v>NA</v>
      </c>
      <c r="F314" s="22" t="e">
        <f>Working!#REF!</f>
        <v>#REF!</v>
      </c>
      <c r="G314" s="22" t="str">
        <f>Working!O316</f>
        <v>NA</v>
      </c>
      <c r="H314" s="22" t="e">
        <f>Working!#REF!</f>
        <v>#REF!</v>
      </c>
      <c r="I314" s="22">
        <f>Working!P316</f>
        <v>193322.4113398318</v>
      </c>
      <c r="J314" s="22" t="e">
        <f>Working!#REF!</f>
        <v>#REF!</v>
      </c>
    </row>
    <row r="315" spans="2:10" x14ac:dyDescent="0.25">
      <c r="B315" s="19" t="str">
        <f>Working!B317</f>
        <v>MX Firewall Licenses</v>
      </c>
      <c r="C315" s="20" t="str">
        <f>Working!C317</f>
        <v>LIC-MX68W-ENT-5YR</v>
      </c>
      <c r="D315" s="21" t="str">
        <f>Working!D317</f>
        <v>Meraki MX68W Enterprise License and Support, 5YR</v>
      </c>
      <c r="E315" s="22" t="str">
        <f>Working!N317</f>
        <v>NA</v>
      </c>
      <c r="F315" s="22" t="e">
        <f>Working!#REF!</f>
        <v>#REF!</v>
      </c>
      <c r="G315" s="22" t="str">
        <f>Working!O317</f>
        <v>NA</v>
      </c>
      <c r="H315" s="22" t="e">
        <f>Working!#REF!</f>
        <v>#REF!</v>
      </c>
      <c r="I315" s="22">
        <f>Working!P317</f>
        <v>51176.316173708081</v>
      </c>
      <c r="J315" s="22" t="e">
        <f>Working!#REF!</f>
        <v>#REF!</v>
      </c>
    </row>
    <row r="316" spans="2:10" x14ac:dyDescent="0.25">
      <c r="B316" s="19" t="str">
        <f>Working!B318</f>
        <v>MX Firewall Licenses</v>
      </c>
      <c r="C316" s="20" t="str">
        <f>Working!C318</f>
        <v>LIC-MX68W-SEC-5YR</v>
      </c>
      <c r="D316" s="21" t="str">
        <f>Working!D318</f>
        <v>Meraki MX68W Advanced Security License and Support, 5YR</v>
      </c>
      <c r="E316" s="22" t="str">
        <f>Working!N318</f>
        <v>NA</v>
      </c>
      <c r="F316" s="22" t="e">
        <f>Working!#REF!</f>
        <v>#REF!</v>
      </c>
      <c r="G316" s="22" t="str">
        <f>Working!O318</f>
        <v>NA</v>
      </c>
      <c r="H316" s="22" t="e">
        <f>Working!#REF!</f>
        <v>#REF!</v>
      </c>
      <c r="I316" s="22">
        <f>Working!P318</f>
        <v>102352.63234741616</v>
      </c>
      <c r="J316" s="22" t="e">
        <f>Working!#REF!</f>
        <v>#REF!</v>
      </c>
    </row>
    <row r="317" spans="2:10" x14ac:dyDescent="0.25">
      <c r="B317" s="19" t="str">
        <f>Working!B319</f>
        <v>MX Firewall Licenses</v>
      </c>
      <c r="C317" s="20" t="str">
        <f>Working!C319</f>
        <v>LIC-MX68W-SDW-5Y</v>
      </c>
      <c r="D317" s="21" t="str">
        <f>Working!D319</f>
        <v>Meraki MX68W Secure SD-WAN Plus License and Support, 5YR</v>
      </c>
      <c r="E317" s="22" t="str">
        <f>Working!N319</f>
        <v>NA</v>
      </c>
      <c r="F317" s="22" t="e">
        <f>Working!#REF!</f>
        <v>#REF!</v>
      </c>
      <c r="G317" s="22" t="str">
        <f>Working!O319</f>
        <v>NA</v>
      </c>
      <c r="H317" s="22" t="e">
        <f>Working!#REF!</f>
        <v>#REF!</v>
      </c>
      <c r="I317" s="22">
        <f>Working!P319</f>
        <v>170618.73652822312</v>
      </c>
      <c r="J317" s="22" t="e">
        <f>Working!#REF!</f>
        <v>#REF!</v>
      </c>
    </row>
    <row r="318" spans="2:10" x14ac:dyDescent="0.25">
      <c r="B318" s="19" t="str">
        <f>Working!B320</f>
        <v>MX Firewall Licenses</v>
      </c>
      <c r="C318" s="20" t="str">
        <f>Working!C320</f>
        <v>LIC-MX75-ENT-5Y</v>
      </c>
      <c r="D318" s="21" t="str">
        <f>Working!D320</f>
        <v>Meraki MX75 Enterprise License and Support, 5YR</v>
      </c>
      <c r="E318" s="22" t="str">
        <f>Working!N320</f>
        <v>NA</v>
      </c>
      <c r="F318" s="22" t="e">
        <f>Working!#REF!</f>
        <v>#REF!</v>
      </c>
      <c r="G318" s="22" t="str">
        <f>Working!O320</f>
        <v>NA</v>
      </c>
      <c r="H318" s="22" t="e">
        <f>Working!#REF!</f>
        <v>#REF!</v>
      </c>
      <c r="I318" s="22">
        <f>Working!P320</f>
        <v>113766.50165161287</v>
      </c>
      <c r="J318" s="22" t="e">
        <f>Working!#REF!</f>
        <v>#REF!</v>
      </c>
    </row>
    <row r="319" spans="2:10" x14ac:dyDescent="0.25">
      <c r="B319" s="19" t="str">
        <f>Working!B321</f>
        <v>MX Firewall Licenses</v>
      </c>
      <c r="C319" s="20" t="str">
        <f>Working!C321</f>
        <v>LIC-MX75-SEC-5Y</v>
      </c>
      <c r="D319" s="21" t="str">
        <f>Working!D321</f>
        <v>Meraki MX75 Advanced Security License and Support, 5YR</v>
      </c>
      <c r="E319" s="22" t="str">
        <f>Working!N321</f>
        <v>NA</v>
      </c>
      <c r="F319" s="22" t="e">
        <f>Working!#REF!</f>
        <v>#REF!</v>
      </c>
      <c r="G319" s="22" t="str">
        <f>Working!O321</f>
        <v>NA</v>
      </c>
      <c r="H319" s="22" t="e">
        <f>Working!#REF!</f>
        <v>#REF!</v>
      </c>
      <c r="I319" s="22">
        <f>Working!P321</f>
        <v>227501.98735402958</v>
      </c>
      <c r="J319" s="22" t="e">
        <f>Working!#REF!</f>
        <v>#REF!</v>
      </c>
    </row>
    <row r="320" spans="2:10" x14ac:dyDescent="0.25">
      <c r="B320" s="19" t="str">
        <f>Working!B322</f>
        <v>MX Firewall Licenses</v>
      </c>
      <c r="C320" s="20" t="str">
        <f>Working!C322</f>
        <v>LIC-MX75-SDW-5Y</v>
      </c>
      <c r="D320" s="21" t="str">
        <f>Working!D322</f>
        <v>Meraki MX75 Secure SD-WAN Plus License and Support, 5YR</v>
      </c>
      <c r="E320" s="22" t="str">
        <f>Working!N322</f>
        <v>NA</v>
      </c>
      <c r="F320" s="22" t="e">
        <f>Working!#REF!</f>
        <v>#REF!</v>
      </c>
      <c r="G320" s="22" t="str">
        <f>Working!O322</f>
        <v>NA</v>
      </c>
      <c r="H320" s="22" t="e">
        <f>Working!#REF!</f>
        <v>#REF!</v>
      </c>
      <c r="I320" s="22">
        <f>Working!P322</f>
        <v>392320.74138256582</v>
      </c>
      <c r="J320" s="22" t="e">
        <f>Working!#REF!</f>
        <v>#REF!</v>
      </c>
    </row>
    <row r="321" spans="2:10" x14ac:dyDescent="0.25">
      <c r="B321" s="19" t="str">
        <f>Working!B323</f>
        <v>MX Firewall Licenses</v>
      </c>
      <c r="C321" s="20" t="str">
        <f>Working!C323</f>
        <v>LIC-MX85-ENT-5Y</v>
      </c>
      <c r="D321" s="21" t="str">
        <f>Working!D323</f>
        <v>Meraki MX85 Enterprise License and Support, 5YR</v>
      </c>
      <c r="E321" s="22" t="str">
        <f>Working!N323</f>
        <v>NA</v>
      </c>
      <c r="F321" s="22" t="e">
        <f>Working!#REF!</f>
        <v>#REF!</v>
      </c>
      <c r="G321" s="22" t="str">
        <f>Working!O323</f>
        <v>NA</v>
      </c>
      <c r="H321" s="22" t="e">
        <f>Working!#REF!</f>
        <v>#REF!</v>
      </c>
      <c r="I321" s="22">
        <f>Working!P323</f>
        <v>142146.0951661237</v>
      </c>
      <c r="J321" s="22" t="e">
        <f>Working!#REF!</f>
        <v>#REF!</v>
      </c>
    </row>
    <row r="322" spans="2:10" x14ac:dyDescent="0.25">
      <c r="B322" s="19" t="str">
        <f>Working!B324</f>
        <v>MX Firewall Licenses</v>
      </c>
      <c r="C322" s="20" t="str">
        <f>Working!C324</f>
        <v>LIC-MX85-SEC-5Y</v>
      </c>
      <c r="D322" s="21" t="str">
        <f>Working!D324</f>
        <v>Meraki MX85 Advanced Security License and Support, 5YR</v>
      </c>
      <c r="E322" s="22" t="str">
        <f>Working!N324</f>
        <v>NA</v>
      </c>
      <c r="F322" s="22" t="e">
        <f>Working!#REF!</f>
        <v>#REF!</v>
      </c>
      <c r="G322" s="22" t="str">
        <f>Working!O324</f>
        <v>NA</v>
      </c>
      <c r="H322" s="22" t="e">
        <f>Working!#REF!</f>
        <v>#REF!</v>
      </c>
      <c r="I322" s="22">
        <f>Working!P324</f>
        <v>284261.17438305123</v>
      </c>
      <c r="J322" s="22" t="e">
        <f>Working!#REF!</f>
        <v>#REF!</v>
      </c>
    </row>
    <row r="323" spans="2:10" x14ac:dyDescent="0.25">
      <c r="B323" s="19" t="str">
        <f>Working!B325</f>
        <v>MX Firewall Licenses</v>
      </c>
      <c r="C323" s="20" t="str">
        <f>Working!C325</f>
        <v>LIC-MX85-SDW-5Y</v>
      </c>
      <c r="D323" s="21" t="str">
        <f>Working!D325</f>
        <v>Meraki MX85 Secure SD-WAN Plus License and Support, 5YR</v>
      </c>
      <c r="E323" s="22" t="str">
        <f>Working!N325</f>
        <v>NA</v>
      </c>
      <c r="F323" s="22" t="e">
        <f>Working!#REF!</f>
        <v>#REF!</v>
      </c>
      <c r="G323" s="22" t="str">
        <f>Working!O325</f>
        <v>NA</v>
      </c>
      <c r="H323" s="22" t="e">
        <f>Working!#REF!</f>
        <v>#REF!</v>
      </c>
      <c r="I323" s="22">
        <f>Working!P325</f>
        <v>457795.41013571591</v>
      </c>
      <c r="J323" s="22" t="e">
        <f>Working!#REF!</f>
        <v>#REF!</v>
      </c>
    </row>
    <row r="324" spans="2:10" x14ac:dyDescent="0.25">
      <c r="B324" s="19" t="str">
        <f>Working!B326</f>
        <v>MX Firewall Licenses</v>
      </c>
      <c r="C324" s="20" t="str">
        <f>Working!C326</f>
        <v>LIC-MX95-ENT-5Y</v>
      </c>
      <c r="D324" s="21" t="str">
        <f>Working!D326</f>
        <v>Meraki MX95 Enterprise License and Support, 5YR</v>
      </c>
      <c r="E324" s="22" t="str">
        <f>Working!N326</f>
        <v>NA</v>
      </c>
      <c r="F324" s="22" t="e">
        <f>Working!#REF!</f>
        <v>#REF!</v>
      </c>
      <c r="G324" s="22" t="str">
        <f>Working!O326</f>
        <v>NA</v>
      </c>
      <c r="H324" s="22" t="e">
        <f>Working!#REF!</f>
        <v>#REF!</v>
      </c>
      <c r="I324" s="22">
        <f>Working!P326</f>
        <v>284261.17438305123</v>
      </c>
      <c r="J324" s="22" t="e">
        <f>Working!#REF!</f>
        <v>#REF!</v>
      </c>
    </row>
    <row r="325" spans="2:10" x14ac:dyDescent="0.25">
      <c r="B325" s="19" t="str">
        <f>Working!B327</f>
        <v>MX Firewall Licenses</v>
      </c>
      <c r="C325" s="20" t="str">
        <f>Working!C327</f>
        <v>LIC-MX95-SEC-5Y</v>
      </c>
      <c r="D325" s="21" t="str">
        <f>Working!D327</f>
        <v>Meraki MX95 Advanced Security License and Support, 5YR</v>
      </c>
      <c r="E325" s="22" t="str">
        <f>Working!N327</f>
        <v>NA</v>
      </c>
      <c r="F325" s="22" t="e">
        <f>Working!#REF!</f>
        <v>#REF!</v>
      </c>
      <c r="G325" s="22" t="str">
        <f>Working!O327</f>
        <v>NA</v>
      </c>
      <c r="H325" s="22" t="e">
        <f>Working!#REF!</f>
        <v>#REF!</v>
      </c>
      <c r="I325" s="22">
        <f>Working!P327</f>
        <v>568646.4125628873</v>
      </c>
      <c r="J325" s="22" t="e">
        <f>Working!#REF!</f>
        <v>#REF!</v>
      </c>
    </row>
    <row r="326" spans="2:10" x14ac:dyDescent="0.25">
      <c r="B326" s="19" t="str">
        <f>Working!B328</f>
        <v>MX Firewall Licenses</v>
      </c>
      <c r="C326" s="20" t="str">
        <f>Working!C328</f>
        <v>LIC-MX95-SDW-5Y</v>
      </c>
      <c r="D326" s="21" t="str">
        <f>Working!D328</f>
        <v>Meraki MX95 Secure SD-WAN Plus License and Support, 5YR</v>
      </c>
      <c r="E326" s="22" t="str">
        <f>Working!N328</f>
        <v>NA</v>
      </c>
      <c r="F326" s="22" t="e">
        <f>Working!#REF!</f>
        <v>#REF!</v>
      </c>
      <c r="G326" s="22" t="str">
        <f>Working!O328</f>
        <v>NA</v>
      </c>
      <c r="H326" s="22" t="e">
        <f>Working!#REF!</f>
        <v>#REF!</v>
      </c>
      <c r="I326" s="22">
        <f>Working!P328</f>
        <v>784734.53061272006</v>
      </c>
      <c r="J326" s="22" t="e">
        <f>Working!#REF!</f>
        <v>#REF!</v>
      </c>
    </row>
    <row r="327" spans="2:10" x14ac:dyDescent="0.25">
      <c r="B327" s="19" t="str">
        <f>Working!B329</f>
        <v>MX Firewall Licenses</v>
      </c>
      <c r="C327" s="20" t="str">
        <f>Working!C329</f>
        <v>LIC-MX105-ENT-5Y</v>
      </c>
      <c r="D327" s="21" t="str">
        <f>Working!D329</f>
        <v>Meraki MX105 Enterprise License and Support, 5YR</v>
      </c>
      <c r="E327" s="22" t="str">
        <f>Working!N329</f>
        <v>NA</v>
      </c>
      <c r="F327" s="22" t="e">
        <f>Working!#REF!</f>
        <v>#REF!</v>
      </c>
      <c r="G327" s="22" t="str">
        <f>Working!O329</f>
        <v>NA</v>
      </c>
      <c r="H327" s="22" t="e">
        <f>Working!#REF!</f>
        <v>#REF!</v>
      </c>
      <c r="I327" s="22">
        <f>Working!P329</f>
        <v>426500.31739676348</v>
      </c>
      <c r="J327" s="22" t="e">
        <f>Working!#REF!</f>
        <v>#REF!</v>
      </c>
    </row>
    <row r="328" spans="2:10" x14ac:dyDescent="0.25">
      <c r="B328" s="19" t="str">
        <f>Working!B330</f>
        <v>MX Firewall Licenses</v>
      </c>
      <c r="C328" s="20" t="str">
        <f>Working!C330</f>
        <v>LIC-MX105-SEC-5Y</v>
      </c>
      <c r="D328" s="21" t="str">
        <f>Working!D330</f>
        <v>Meraki MX105 Advanced Security License and Support, 5YR</v>
      </c>
      <c r="E328" s="22" t="str">
        <f>Working!N330</f>
        <v>NA</v>
      </c>
      <c r="F328" s="22" t="e">
        <f>Working!#REF!</f>
        <v>#REF!</v>
      </c>
      <c r="G328" s="22" t="str">
        <f>Working!O330</f>
        <v>NA</v>
      </c>
      <c r="H328" s="22" t="e">
        <f>Working!#REF!</f>
        <v>#REF!</v>
      </c>
      <c r="I328" s="22">
        <f>Working!P330</f>
        <v>852907.58694593853</v>
      </c>
      <c r="J328" s="22" t="e">
        <f>Working!#REF!</f>
        <v>#REF!</v>
      </c>
    </row>
    <row r="329" spans="2:10" x14ac:dyDescent="0.25">
      <c r="B329" s="19" t="str">
        <f>Working!B331</f>
        <v>MX Firewall Licenses</v>
      </c>
      <c r="C329" s="20" t="str">
        <f>Working!C331</f>
        <v>LIC-MX105-SDW-5Y</v>
      </c>
      <c r="D329" s="21" t="str">
        <f>Working!D331</f>
        <v>Meraki MX105 Secure SD-WAN Plus License and Support, 5YR</v>
      </c>
      <c r="E329" s="22" t="str">
        <f>Working!N331</f>
        <v>NA</v>
      </c>
      <c r="F329" s="22" t="e">
        <f>Working!#REF!</f>
        <v>#REF!</v>
      </c>
      <c r="G329" s="22" t="str">
        <f>Working!O331</f>
        <v>NA</v>
      </c>
      <c r="H329" s="22" t="e">
        <f>Working!#REF!</f>
        <v>#REF!</v>
      </c>
      <c r="I329" s="22">
        <f>Working!P331</f>
        <v>1111704.6670389206</v>
      </c>
      <c r="J329" s="22" t="e">
        <f>Working!#REF!</f>
        <v>#REF!</v>
      </c>
    </row>
    <row r="330" spans="2:10" x14ac:dyDescent="0.25">
      <c r="B330" s="19" t="str">
        <f>Working!B332</f>
        <v>MX Firewall Licenses</v>
      </c>
      <c r="C330" s="20" t="str">
        <f>Working!C332</f>
        <v>LIC-MX250-ENT-5YR</v>
      </c>
      <c r="D330" s="21" t="str">
        <f>Working!D332</f>
        <v>Meraki MX250 Enterprise License and Support, 5YR</v>
      </c>
      <c r="E330" s="22" t="str">
        <f>Working!N332</f>
        <v>NA</v>
      </c>
      <c r="F330" s="22" t="e">
        <f>Working!#REF!</f>
        <v>#REF!</v>
      </c>
      <c r="G330" s="22" t="str">
        <f>Working!O332</f>
        <v>NA</v>
      </c>
      <c r="H330" s="22" t="e">
        <f>Working!#REF!</f>
        <v>#REF!</v>
      </c>
      <c r="I330" s="22">
        <f>Working!P332</f>
        <v>568646.4125628873</v>
      </c>
      <c r="J330" s="22" t="e">
        <f>Working!#REF!</f>
        <v>#REF!</v>
      </c>
    </row>
    <row r="331" spans="2:10" x14ac:dyDescent="0.25">
      <c r="B331" s="19" t="str">
        <f>Working!B333</f>
        <v>MX Firewall Licenses</v>
      </c>
      <c r="C331" s="20" t="str">
        <f>Working!C333</f>
        <v>LIC-MX250-SEC-5YR</v>
      </c>
      <c r="D331" s="21" t="str">
        <f>Working!D333</f>
        <v>Meraki MX250 Advanced Security License and Support, 5YR</v>
      </c>
      <c r="E331" s="22" t="str">
        <f>Working!N333</f>
        <v>NA</v>
      </c>
      <c r="F331" s="22" t="e">
        <f>Working!#REF!</f>
        <v>#REF!</v>
      </c>
      <c r="G331" s="22" t="str">
        <f>Working!O333</f>
        <v>NA</v>
      </c>
      <c r="H331" s="22" t="e">
        <f>Working!#REF!</f>
        <v>#REF!</v>
      </c>
      <c r="I331" s="22">
        <f>Working!P333</f>
        <v>1137292.8251257746</v>
      </c>
      <c r="J331" s="22" t="e">
        <f>Working!#REF!</f>
        <v>#REF!</v>
      </c>
    </row>
    <row r="332" spans="2:10" x14ac:dyDescent="0.25">
      <c r="B332" s="19" t="str">
        <f>Working!B334</f>
        <v>MX Firewall Licenses</v>
      </c>
      <c r="C332" s="20" t="str">
        <f>Working!C334</f>
        <v>LIC-MX250-SDW-5Y</v>
      </c>
      <c r="D332" s="21" t="str">
        <f>Working!D334</f>
        <v>Meraki MX250 Secure SD-WAN Plus License and Support, 5YR</v>
      </c>
      <c r="E332" s="22" t="str">
        <f>Working!N334</f>
        <v>NA</v>
      </c>
      <c r="F332" s="22" t="e">
        <f>Working!#REF!</f>
        <v>#REF!</v>
      </c>
      <c r="G332" s="22" t="str">
        <f>Working!O334</f>
        <v>NA</v>
      </c>
      <c r="H332" s="22" t="e">
        <f>Working!#REF!</f>
        <v>#REF!</v>
      </c>
      <c r="I332" s="22">
        <f>Working!P334</f>
        <v>1961789.8026080059</v>
      </c>
      <c r="J332" s="22" t="e">
        <f>Working!#REF!</f>
        <v>#REF!</v>
      </c>
    </row>
    <row r="333" spans="2:10" x14ac:dyDescent="0.25">
      <c r="B333" s="19" t="str">
        <f>Working!B335</f>
        <v>MX Firewall Licenses</v>
      </c>
      <c r="C333" s="20" t="str">
        <f>Working!C335</f>
        <v>LIC-MX450-ENT-5YR</v>
      </c>
      <c r="D333" s="21" t="str">
        <f>Working!D335</f>
        <v>Meraki MX450 Enterprise License and Support, 5YR</v>
      </c>
      <c r="E333" s="22" t="str">
        <f>Working!N335</f>
        <v>NA</v>
      </c>
      <c r="F333" s="22" t="e">
        <f>Working!#REF!</f>
        <v>#REF!</v>
      </c>
      <c r="G333" s="22" t="str">
        <f>Working!O335</f>
        <v>NA</v>
      </c>
      <c r="H333" s="22" t="e">
        <f>Working!#REF!</f>
        <v>#REF!</v>
      </c>
      <c r="I333" s="22">
        <f>Working!P335</f>
        <v>1137292.8251257746</v>
      </c>
      <c r="J333" s="22" t="e">
        <f>Working!#REF!</f>
        <v>#REF!</v>
      </c>
    </row>
    <row r="334" spans="2:10" x14ac:dyDescent="0.25">
      <c r="B334" s="19" t="str">
        <f>Working!B336</f>
        <v>MX Firewall Licenses</v>
      </c>
      <c r="C334" s="20" t="str">
        <f>Working!C336</f>
        <v>LIC-MX450-SEC-5YR</v>
      </c>
      <c r="D334" s="21" t="str">
        <f>Working!D336</f>
        <v>Meraki MX450 Advanced Security License and Support, 5YR</v>
      </c>
      <c r="E334" s="22" t="str">
        <f>Working!N336</f>
        <v>NA</v>
      </c>
      <c r="F334" s="22" t="e">
        <f>Working!#REF!</f>
        <v>#REF!</v>
      </c>
      <c r="G334" s="22" t="str">
        <f>Working!O336</f>
        <v>NA</v>
      </c>
      <c r="H334" s="22" t="e">
        <f>Working!#REF!</f>
        <v>#REF!</v>
      </c>
      <c r="I334" s="22">
        <f>Working!P336</f>
        <v>2274554.6343023526</v>
      </c>
      <c r="J334" s="22" t="e">
        <f>Working!#REF!</f>
        <v>#REF!</v>
      </c>
    </row>
    <row r="335" spans="2:10" x14ac:dyDescent="0.25">
      <c r="B335" s="19" t="str">
        <f>Working!B337</f>
        <v>MX Firewall Licenses</v>
      </c>
      <c r="C335" s="20" t="str">
        <f>Working!C337</f>
        <v>LIC-MX450-SDW-5Y</v>
      </c>
      <c r="D335" s="21" t="str">
        <f>Working!D337</f>
        <v>Meraki MX450 Secure SD-WAN Plus License and Support, 5YR</v>
      </c>
      <c r="E335" s="22" t="str">
        <f>Working!N337</f>
        <v>NA</v>
      </c>
      <c r="F335" s="22" t="e">
        <f>Working!#REF!</f>
        <v>#REF!</v>
      </c>
      <c r="G335" s="22" t="str">
        <f>Working!O337</f>
        <v>NA</v>
      </c>
      <c r="H335" s="22" t="e">
        <f>Working!#REF!</f>
        <v>#REF!</v>
      </c>
      <c r="I335" s="22">
        <f>Working!P337</f>
        <v>3923486.5573684233</v>
      </c>
      <c r="J335" s="22" t="e">
        <f>Working!#REF!</f>
        <v>#REF!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499AD8BA63924692DA443767D49F52" ma:contentTypeVersion="21" ma:contentTypeDescription="Create a new document." ma:contentTypeScope="" ma:versionID="35b5cf377dda955f6f387489473a422c">
  <xsd:schema xmlns:xsd="http://www.w3.org/2001/XMLSchema" xmlns:xs="http://www.w3.org/2001/XMLSchema" xmlns:p="http://schemas.microsoft.com/office/2006/metadata/properties" xmlns:ns2="a9737608-6411-43df-b6f7-623960834065" xmlns:ns3="f88915e0-1670-401d-a4a3-4cd49bc9dada" xmlns:ns4="a34cfb6f-27f8-4094-9ca9-c60d4da75307" xmlns:ns6="19fbf001-7c56-4287-9c67-21e757b4767a" targetNamespace="http://schemas.microsoft.com/office/2006/metadata/properties" ma:root="true" ma:fieldsID="a62b4227e2b4b6c0aa9ee3f9f5d306f2" ns2:_="" ns3:_="" ns4:_="" ns6:_="">
    <xsd:import namespace="a9737608-6411-43df-b6f7-623960834065"/>
    <xsd:import namespace="f88915e0-1670-401d-a4a3-4cd49bc9dada"/>
    <xsd:import namespace="a34cfb6f-27f8-4094-9ca9-c60d4da75307"/>
    <xsd:import namespace="19fbf001-7c56-4287-9c67-21e757b4767a"/>
    <xsd:element name="properties">
      <xsd:complexType>
        <xsd:sequence>
          <xsd:element name="documentManagement">
            <xsd:complexType>
              <xsd:all>
                <xsd:element ref="ns2:Produce_x0020_Name_x003a_"/>
                <xsd:element ref="ns2:Document_x0020_Category"/>
                <xsd:element ref="ns2:Notes_x003a_"/>
                <xsd:element ref="ns2:Key_x0020_Words_x003a_"/>
                <xsd:element ref="ns3:SharedWithUsers" minOccurs="0"/>
                <xsd:element ref="ns4:SharingHintHash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6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37608-6411-43df-b6f7-623960834065" elementFormDefault="qualified">
    <xsd:import namespace="http://schemas.microsoft.com/office/2006/documentManagement/types"/>
    <xsd:import namespace="http://schemas.microsoft.com/office/infopath/2007/PartnerControls"/>
    <xsd:element name="Produce_x0020_Name_x003a_" ma:index="8" ma:displayName="Product Name:" ma:internalName="Produce_x0020_Name_x003a_">
      <xsd:simpleType>
        <xsd:restriction base="dms:Text">
          <xsd:maxLength value="255"/>
        </xsd:restriction>
      </xsd:simpleType>
    </xsd:element>
    <xsd:element name="Document_x0020_Category" ma:index="9" ma:displayName="Document Category" ma:default="Client: Overview presentation" ma:format="Dropdown" ma:internalName="Document_x0020_Category">
      <xsd:simpleType>
        <xsd:restriction base="dms:Choice">
          <xsd:enumeration value="Client: Overview presentation"/>
          <xsd:enumeration value="Client: Product Brochure"/>
          <xsd:enumeration value="Client: Case study"/>
          <xsd:enumeration value="Internal: Sales Guide"/>
          <xsd:enumeration value="Internal: SFA Checklist"/>
          <xsd:enumeration value="Internal: Pricing Mechanism"/>
          <xsd:enumeration value="Internal: Elevator pitch"/>
          <xsd:enumeration value="Internal: Sample proposal"/>
          <xsd:enumeration value="Internal: Proposal template"/>
          <xsd:enumeration value="Internal: Sample Task and Outcome Plan"/>
          <xsd:enumeration value="Internal: FAQ"/>
          <xsd:enumeration value="Internal: Deliverable templates (for different phases of the project)"/>
          <xsd:enumeration value="Internal: Scope of Work Delivery Checklist for SFA"/>
        </xsd:restriction>
      </xsd:simpleType>
    </xsd:element>
    <xsd:element name="Notes_x003a_" ma:index="10" ma:displayName="Notes:" ma:internalName="Notes_x003a_">
      <xsd:simpleType>
        <xsd:restriction base="dms:Note">
          <xsd:maxLength value="255"/>
        </xsd:restriction>
      </xsd:simpleType>
    </xsd:element>
    <xsd:element name="Key_x0020_Words_x003a_" ma:index="11" ma:displayName="Key Words:" ma:internalName="Key_x0020_Words_x003a_">
      <xsd:simpleType>
        <xsd:restriction base="dms:Text">
          <xsd:maxLength value="255"/>
        </xsd:restriction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05225ff6-d8db-4da8-8d9c-1f925f8356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915e0-1670-401d-a4a3-4cd49bc9dad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cfb6f-27f8-4094-9ca9-c60d4da75307" elementFormDefault="qualified">
    <xsd:import namespace="http://schemas.microsoft.com/office/2006/documentManagement/types"/>
    <xsd:import namespace="http://schemas.microsoft.com/office/infopath/2007/PartnerControls"/>
    <xsd:element name="SharingHintHash" ma:index="13" nillable="true" ma:displayName="Sharing Hint Hash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bf001-7c56-4287-9c67-21e757b4767a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6879f881-150c-4e5b-a230-653b5cc4ab9b}" ma:internalName="TaxCatchAll" ma:showField="CatchAllData" ma:web="f88915e0-1670-401d-a4a3-4cd49bc9da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14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duce_x0020_Name_x003a_ xmlns="a9737608-6411-43df-b6f7-623960834065"/>
    <Key_x0020_Words_x003a_ xmlns="a9737608-6411-43df-b6f7-623960834065"/>
    <Notes_x003a_ xmlns="a9737608-6411-43df-b6f7-623960834065"/>
    <Document_x0020_Category xmlns="a9737608-6411-43df-b6f7-623960834065">Client: Overview presentation</Document_x0020_Category>
    <lcf76f155ced4ddcb4097134ff3c332f xmlns="a9737608-6411-43df-b6f7-623960834065">
      <Terms xmlns="http://schemas.microsoft.com/office/infopath/2007/PartnerControls"/>
    </lcf76f155ced4ddcb4097134ff3c332f>
    <TaxCatchAll xmlns="19fbf001-7c56-4287-9c67-21e757b4767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05225ff6-d8db-4da8-8d9c-1f925f835688" ContentTypeId="0x0101" PreviousValue="false"/>
</file>

<file path=customXml/itemProps1.xml><?xml version="1.0" encoding="utf-8"?>
<ds:datastoreItem xmlns:ds="http://schemas.openxmlformats.org/officeDocument/2006/customXml" ds:itemID="{32A76D5C-FCAE-4BB7-BE7C-90350EF8D8EF}"/>
</file>

<file path=customXml/itemProps2.xml><?xml version="1.0" encoding="utf-8"?>
<ds:datastoreItem xmlns:ds="http://schemas.openxmlformats.org/officeDocument/2006/customXml" ds:itemID="{A11BA77C-ACAC-4345-AB58-911E5DD6186D}">
  <ds:schemaRefs>
    <ds:schemaRef ds:uri="http://schemas.microsoft.com/office/2006/metadata/properties"/>
    <ds:schemaRef ds:uri="http://schemas.microsoft.com/office/infopath/2007/PartnerControls"/>
    <ds:schemaRef ds:uri="a9737608-6411-43df-b6f7-623960834065"/>
  </ds:schemaRefs>
</ds:datastoreItem>
</file>

<file path=customXml/itemProps3.xml><?xml version="1.0" encoding="utf-8"?>
<ds:datastoreItem xmlns:ds="http://schemas.openxmlformats.org/officeDocument/2006/customXml" ds:itemID="{988E741F-2B8E-4906-9C52-EFAD6573B22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61C92F8-2B65-4067-8BA4-0D1A0FCFD97A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Working</vt:lpstr>
      <vt:lpstr>Shared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Rahul Nair</cp:lastModifiedBy>
  <cp:revision/>
  <dcterms:created xsi:type="dcterms:W3CDTF">2023-03-31T10:08:21Z</dcterms:created>
  <dcterms:modified xsi:type="dcterms:W3CDTF">2023-12-18T12:26:31Z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0x01010094499AD8BA63924692DA443767D49F52</vt:lpwstr>
  </property>
</Properties>
</file>